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460" windowWidth="27300" windowHeight="6810" activeTab="0"/>
  </bookViews>
  <sheets>
    <sheet name="English" sheetId="1" r:id="rId1"/>
    <sheet name="Thai" sheetId="2" r:id="rId2"/>
  </sheets>
  <definedNames>
    <definedName name="_xlnm.Print_Area" localSheetId="0">'English'!$A$1:$P$92</definedName>
    <definedName name="_xlnm.Print_Titles" localSheetId="0">'English'!$1:$4</definedName>
    <definedName name="_xlnm.Print_Titles" localSheetId="1">'Thai'!$1:$6</definedName>
  </definedNames>
  <calcPr fullCalcOnLoad="1"/>
</workbook>
</file>

<file path=xl/sharedStrings.xml><?xml version="1.0" encoding="utf-8"?>
<sst xmlns="http://schemas.openxmlformats.org/spreadsheetml/2006/main" count="163" uniqueCount="137">
  <si>
    <t>% of</t>
  </si>
  <si>
    <t>Budget</t>
  </si>
  <si>
    <t>CAM FEE.</t>
  </si>
  <si>
    <t>Persons</t>
  </si>
  <si>
    <t>Surplus / ( Deficit ) before depreciation</t>
  </si>
  <si>
    <t>Depreciation</t>
  </si>
  <si>
    <t xml:space="preserve">Surplus / ( Deficit ) </t>
  </si>
  <si>
    <t>Cable TV</t>
  </si>
  <si>
    <t>Total</t>
  </si>
  <si>
    <t>Electricity</t>
  </si>
  <si>
    <t>Building Insurance</t>
  </si>
  <si>
    <t>City Hall</t>
  </si>
  <si>
    <t>Estimated</t>
  </si>
  <si>
    <t>By Law</t>
  </si>
  <si>
    <t>นิติบุคคลอาคารชุดเซ็นเตอร์คอนโดเทล</t>
  </si>
  <si>
    <t>งบประมาณการรายรับ-รายจ่าย</t>
  </si>
  <si>
    <t>ค่าส่วนกลาง</t>
  </si>
  <si>
    <t>พื้นที่รวม</t>
  </si>
  <si>
    <t>ลำดับ</t>
  </si>
  <si>
    <t>รายการ</t>
  </si>
  <si>
    <t>ปี 2012</t>
  </si>
  <si>
    <t>ต่อ เดือน</t>
  </si>
  <si>
    <t>ต่อ ปี</t>
  </si>
  <si>
    <t>รายรับ</t>
  </si>
  <si>
    <t>งบประมาณ</t>
  </si>
  <si>
    <t>ค่าประกันภัยอาคาร</t>
  </si>
  <si>
    <t>ค่าน้ำประปา</t>
  </si>
  <si>
    <t>ค่าไฟฟ้า</t>
  </si>
  <si>
    <t>ค่าเคเบิ้ลทีวี</t>
  </si>
  <si>
    <t>ค่าบริการงานช่าง</t>
  </si>
  <si>
    <t>รายได้อื่นๆ</t>
  </si>
  <si>
    <t>รวมรายได้ทั้งหมด</t>
  </si>
  <si>
    <t>รายจ่ายด้านปฏิบัติการ</t>
  </si>
  <si>
    <t>ค่าบริหารอาคาร</t>
  </si>
  <si>
    <t>ค่าจ้างพนักงาน</t>
  </si>
  <si>
    <t>ค่าโบนัส ค่าล่วงเวลา เงินพิเศษ</t>
  </si>
  <si>
    <t>ค่าคีย์การ์ด</t>
  </si>
  <si>
    <t>ค่าหนังสือปลอดหนี้</t>
  </si>
  <si>
    <t>รวม</t>
  </si>
  <si>
    <t>ค่าคู่สัญญา</t>
  </si>
  <si>
    <t>รักษาความปลอดภัย</t>
  </si>
  <si>
    <t>กำจัดแมลง</t>
  </si>
  <si>
    <t>ประกันภัยอาคาร</t>
  </si>
  <si>
    <t>กำจัดขยะ</t>
  </si>
  <si>
    <t>ระบบวิศวกรรม</t>
  </si>
  <si>
    <t>ซ่อมบำรุงหม้อแปลงไฟฟ้า</t>
  </si>
  <si>
    <t>ลิฟต์</t>
  </si>
  <si>
    <t>รายจ่ายค่าสาธารณูปโภค</t>
  </si>
  <si>
    <t>ค่าโทรศัพท์+อินเตอร์เน็ต</t>
  </si>
  <si>
    <t>รายจ่ายค่าซ่อมบำรุง</t>
  </si>
  <si>
    <t>หลอดไฟ</t>
  </si>
  <si>
    <t>ระบบสุขาภิบาล</t>
  </si>
  <si>
    <t>ค่าบำบัดน้ำเสีย</t>
  </si>
  <si>
    <t>ทาสี</t>
  </si>
  <si>
    <t>งานสวน การจัดระบบภูมิทรรศน์</t>
  </si>
  <si>
    <t>ค่าน้ำยาทำความสะอาด</t>
  </si>
  <si>
    <t>เบ็ดเตล็ด</t>
  </si>
  <si>
    <t>ระบบปั๊มดับเพลิง</t>
  </si>
  <si>
    <t>ระบบเตือนภัยเพลิงไหม้</t>
  </si>
  <si>
    <t>ระบบบำบัดน้ำเสีย</t>
  </si>
  <si>
    <t>รายจ่ายค่าดำเนินการ</t>
  </si>
  <si>
    <t>อุปกรณ์สำนักงาน</t>
  </si>
  <si>
    <t>กล่องแดง</t>
  </si>
  <si>
    <t>งบการจัดประชุมใหญ่</t>
  </si>
  <si>
    <t>ตกแต่งล๊อบบี้ตามเทศกาล</t>
  </si>
  <si>
    <t>ซ้อมดับเพลิง</t>
  </si>
  <si>
    <t>ค่ายานพาหนะ</t>
  </si>
  <si>
    <t>รายจ่ายค่าวิชาชีพ</t>
  </si>
  <si>
    <t>ค่าผู้ตรวจสอบบัญชี</t>
  </si>
  <si>
    <t>ค่าที่ปรึกษากฎหมาย</t>
  </si>
  <si>
    <t>ค่าตรวจสอบอาคาร</t>
  </si>
  <si>
    <t>ค่าน้ำประปาและค่ารักษามิเตอร์น้ำ</t>
  </si>
  <si>
    <t>ค่าทำความสะอาด</t>
  </si>
  <si>
    <t>ค่าจอดรถ</t>
  </si>
  <si>
    <t xml:space="preserve"> </t>
  </si>
  <si>
    <t>ค่าบริการทำความสะอาด</t>
  </si>
  <si>
    <t>Under Warrantee</t>
  </si>
  <si>
    <t>ค่าบริการวิชาชีพ</t>
  </si>
  <si>
    <t>เงินคืนเงินกองทุน</t>
  </si>
  <si>
    <t>รายจ่ายหมวดพิเศษ ปี 2012</t>
  </si>
  <si>
    <t>เปลี่ยนท่อประปาทั่งหมด</t>
  </si>
  <si>
    <t>ประตูหนีไฟ</t>
  </si>
  <si>
    <t>ประมาณการรายจ่ายที่ไม่ได้คาดการณ์ล่วงหน้า</t>
  </si>
  <si>
    <t>ประมาณรายรายจ่ายซ่อมแซมปรับปรุงพิเศษ</t>
  </si>
  <si>
    <t>รวมรายจ่ายหมวดที่ 2.1-2.8</t>
  </si>
  <si>
    <t>Common Fee Charge</t>
  </si>
  <si>
    <t>No.</t>
  </si>
  <si>
    <t>Description</t>
  </si>
  <si>
    <t>per Year</t>
  </si>
  <si>
    <t>Income</t>
  </si>
  <si>
    <t>Water Supply &amp; Water Meter Fee</t>
  </si>
  <si>
    <t>Key-cards</t>
  </si>
  <si>
    <t>Parking Fee</t>
  </si>
  <si>
    <t>Others</t>
  </si>
  <si>
    <t>Operating Expenses</t>
  </si>
  <si>
    <t>Management Fee</t>
  </si>
  <si>
    <t>Security Company</t>
  </si>
  <si>
    <t>Engineering System</t>
  </si>
  <si>
    <t>Utility Expenses</t>
  </si>
  <si>
    <t xml:space="preserve">Water Supply </t>
  </si>
  <si>
    <t>Telephone + Internet</t>
  </si>
  <si>
    <t>Maintenance Expense</t>
  </si>
  <si>
    <t>Professtional Expense</t>
  </si>
  <si>
    <t>Attorney</t>
  </si>
  <si>
    <t>Building Inspector</t>
  </si>
  <si>
    <t>Total (2.1-2.8)</t>
  </si>
  <si>
    <t>Actual Income</t>
  </si>
  <si>
    <t>Debt Free Certificate (when selling a condo)</t>
  </si>
  <si>
    <t>Cleaning (cleaners cleaning owners rooms)</t>
  </si>
  <si>
    <t>Transformer Scheduled maintenance</t>
  </si>
  <si>
    <t>Wastewater treatment - emptying septic tanks</t>
  </si>
  <si>
    <t>Cleaning Chemicals and disposables</t>
  </si>
  <si>
    <t>Biochemical treatment for soil pipe/septic tank smells</t>
  </si>
  <si>
    <t>Other professional fee (survey, translator specialist)</t>
  </si>
  <si>
    <t>Electricity / PHONE</t>
  </si>
  <si>
    <t>Interest</t>
  </si>
  <si>
    <t>Total Square Meter</t>
  </si>
  <si>
    <t>Staff Salary etc</t>
  </si>
  <si>
    <t>Building insurance</t>
  </si>
  <si>
    <t>Garbage</t>
  </si>
  <si>
    <t>Petty Cash</t>
  </si>
  <si>
    <t>AGM expenses</t>
  </si>
  <si>
    <t>Building expenses</t>
  </si>
  <si>
    <t>Lift</t>
  </si>
  <si>
    <t xml:space="preserve">                     PROJECTED BUDGET REVENUE AND EXPENDITURE 2015</t>
  </si>
  <si>
    <t xml:space="preserve">Pump maintenance </t>
  </si>
  <si>
    <t>Auditor and accounts and bank fees</t>
  </si>
  <si>
    <t>Other expenses</t>
  </si>
  <si>
    <t xml:space="preserve">Unexpected expenses </t>
  </si>
  <si>
    <t xml:space="preserve">Common Fee    </t>
  </si>
  <si>
    <t>Other</t>
  </si>
  <si>
    <t>Pool</t>
  </si>
  <si>
    <t>Plumbing</t>
  </si>
  <si>
    <t>Fire</t>
  </si>
  <si>
    <t>CCTV</t>
  </si>
  <si>
    <t xml:space="preserve">Electrical </t>
  </si>
  <si>
    <t>PROJECTED BUDGET AND EXPENDITURE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</si>
</sst>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;\(#,##0.00\)"/>
    <numFmt numFmtId="167" formatCode="#,##0;\(#,##0\)"/>
  </numFmts>
  <fonts count="37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30"/>
      <name val="Calibri"/>
      <family val="2"/>
    </font>
    <font>
      <i/>
      <sz val="11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medium"/>
      <bottom style="medium"/>
    </border>
    <border>
      <left style="double"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/>
      <bottom/>
    </border>
    <border>
      <left/>
      <right/>
      <top style="medium"/>
      <bottom style="thin"/>
    </border>
    <border>
      <left style="double"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 style="thin"/>
      <top/>
      <bottom style="double"/>
    </border>
    <border>
      <left style="thin"/>
      <right style="double"/>
      <top style="medium"/>
      <bottom style="double"/>
    </border>
    <border>
      <left style="thin"/>
      <right/>
      <top/>
      <bottom style="thin"/>
    </border>
    <border>
      <left style="double"/>
      <right style="thin"/>
      <top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double"/>
      <top style="thin"/>
      <bottom style="thin"/>
    </border>
    <border>
      <left/>
      <right style="double"/>
      <top style="medium"/>
      <bottom style="thin"/>
    </border>
    <border>
      <left/>
      <right style="double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 style="double"/>
      <top style="medium"/>
      <bottom style="medium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 style="medium"/>
      <bottom style="double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double"/>
      <right style="medium"/>
      <top style="medium"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double"/>
      <top/>
      <bottom style="medium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double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10" fontId="1" fillId="0" borderId="0" xfId="57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0" fontId="2" fillId="0" borderId="0" xfId="57" applyNumberFormat="1" applyFont="1" applyBorder="1" applyAlignment="1">
      <alignment vertical="center"/>
    </xf>
    <xf numFmtId="0" fontId="1" fillId="22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64" fontId="2" fillId="0" borderId="14" xfId="42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2" fillId="0" borderId="15" xfId="42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vertical="center"/>
    </xf>
    <xf numFmtId="0" fontId="1" fillId="24" borderId="19" xfId="0" applyFont="1" applyFill="1" applyBorder="1" applyAlignment="1">
      <alignment vertical="center"/>
    </xf>
    <xf numFmtId="165" fontId="1" fillId="24" borderId="20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vertical="center"/>
    </xf>
    <xf numFmtId="0" fontId="1" fillId="20" borderId="13" xfId="0" applyFont="1" applyFill="1" applyBorder="1" applyAlignment="1">
      <alignment vertical="center"/>
    </xf>
    <xf numFmtId="0" fontId="1" fillId="20" borderId="14" xfId="0" applyFont="1" applyFill="1" applyBorder="1" applyAlignment="1">
      <alignment vertical="center"/>
    </xf>
    <xf numFmtId="165" fontId="2" fillId="20" borderId="15" xfId="42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5" fontId="1" fillId="0" borderId="21" xfId="42" applyNumberFormat="1" applyFont="1" applyFill="1" applyBorder="1" applyAlignment="1">
      <alignment vertical="center"/>
    </xf>
    <xf numFmtId="165" fontId="2" fillId="0" borderId="15" xfId="42" applyNumberFormat="1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vertical="center"/>
    </xf>
    <xf numFmtId="0" fontId="1" fillId="24" borderId="23" xfId="0" applyFont="1" applyFill="1" applyBorder="1" applyAlignment="1">
      <alignment vertical="center"/>
    </xf>
    <xf numFmtId="165" fontId="1" fillId="24" borderId="10" xfId="42" applyNumberFormat="1" applyFont="1" applyFill="1" applyBorder="1" applyAlignment="1">
      <alignment vertical="center"/>
    </xf>
    <xf numFmtId="165" fontId="1" fillId="24" borderId="22" xfId="42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2" fillId="0" borderId="24" xfId="42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1" fillId="24" borderId="10" xfId="42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165" fontId="1" fillId="0" borderId="24" xfId="4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0" fontId="1" fillId="0" borderId="25" xfId="0" applyFont="1" applyFill="1" applyBorder="1" applyAlignment="1">
      <alignment vertical="center"/>
    </xf>
    <xf numFmtId="165" fontId="1" fillId="0" borderId="26" xfId="42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65" fontId="3" fillId="0" borderId="30" xfId="42" applyNumberFormat="1" applyFont="1" applyFill="1" applyBorder="1" applyAlignment="1">
      <alignment vertical="center"/>
    </xf>
    <xf numFmtId="10" fontId="3" fillId="0" borderId="31" xfId="57" applyNumberFormat="1" applyFont="1" applyFill="1" applyBorder="1" applyAlignment="1">
      <alignment vertical="center"/>
    </xf>
    <xf numFmtId="166" fontId="3" fillId="0" borderId="32" xfId="0" applyNumberFormat="1" applyFont="1" applyFill="1" applyBorder="1" applyAlignment="1" quotePrefix="1">
      <alignment horizontal="left" vertical="center"/>
    </xf>
    <xf numFmtId="166" fontId="3" fillId="0" borderId="0" xfId="0" applyNumberFormat="1" applyFont="1" applyFill="1" applyBorder="1" applyAlignment="1" quotePrefix="1">
      <alignment horizontal="left" vertical="center"/>
    </xf>
    <xf numFmtId="167" fontId="3" fillId="0" borderId="33" xfId="42" applyNumberFormat="1" applyFont="1" applyFill="1" applyBorder="1" applyAlignment="1">
      <alignment vertical="center"/>
    </xf>
    <xf numFmtId="10" fontId="1" fillId="0" borderId="34" xfId="57" applyNumberFormat="1" applyFont="1" applyFill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2" fillId="0" borderId="35" xfId="0" applyFont="1" applyBorder="1" applyAlignment="1">
      <alignment horizontal="center" vertical="center"/>
    </xf>
    <xf numFmtId="166" fontId="3" fillId="0" borderId="36" xfId="0" applyNumberFormat="1" applyFont="1" applyFill="1" applyBorder="1" applyAlignment="1" quotePrefix="1">
      <alignment horizontal="left" vertical="center"/>
    </xf>
    <xf numFmtId="166" fontId="3" fillId="0" borderId="37" xfId="0" applyNumberFormat="1" applyFont="1" applyFill="1" applyBorder="1" applyAlignment="1" quotePrefix="1">
      <alignment horizontal="left" vertical="center"/>
    </xf>
    <xf numFmtId="167" fontId="3" fillId="22" borderId="10" xfId="42" applyNumberFormat="1" applyFont="1" applyFill="1" applyBorder="1" applyAlignment="1">
      <alignment vertical="center"/>
    </xf>
    <xf numFmtId="167" fontId="3" fillId="22" borderId="38" xfId="42" applyNumberFormat="1" applyFont="1" applyFill="1" applyBorder="1" applyAlignment="1">
      <alignment vertical="center"/>
    </xf>
    <xf numFmtId="10" fontId="2" fillId="0" borderId="34" xfId="57" applyNumberFormat="1" applyFont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0" fontId="3" fillId="0" borderId="0" xfId="57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164" fontId="2" fillId="0" borderId="0" xfId="42" applyNumberFormat="1" applyFont="1" applyAlignment="1">
      <alignment vertical="center"/>
    </xf>
    <xf numFmtId="164" fontId="2" fillId="0" borderId="0" xfId="42" applyNumberFormat="1" applyFont="1" applyBorder="1" applyAlignment="1">
      <alignment vertical="center"/>
    </xf>
    <xf numFmtId="10" fontId="2" fillId="0" borderId="0" xfId="57" applyNumberFormat="1" applyFont="1" applyFill="1" applyBorder="1" applyAlignment="1">
      <alignment vertical="center"/>
    </xf>
    <xf numFmtId="165" fontId="1" fillId="0" borderId="0" xfId="42" applyNumberFormat="1" applyFont="1" applyFill="1" applyBorder="1" applyAlignment="1">
      <alignment horizontal="center" vertical="center"/>
    </xf>
    <xf numFmtId="165" fontId="2" fillId="0" borderId="0" xfId="42" applyNumberFormat="1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165" fontId="2" fillId="0" borderId="24" xfId="42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1" fillId="21" borderId="42" xfId="0" applyFont="1" applyFill="1" applyBorder="1" applyAlignment="1">
      <alignment horizontal="center" vertical="center"/>
    </xf>
    <xf numFmtId="0" fontId="1" fillId="21" borderId="4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0" borderId="14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8" fillId="22" borderId="47" xfId="0" applyFont="1" applyFill="1" applyBorder="1" applyAlignment="1">
      <alignment horizontal="center" vertical="center"/>
    </xf>
    <xf numFmtId="165" fontId="2" fillId="0" borderId="48" xfId="42" applyNumberFormat="1" applyFont="1" applyFill="1" applyBorder="1" applyAlignment="1">
      <alignment horizontal="center" vertical="center"/>
    </xf>
    <xf numFmtId="165" fontId="2" fillId="0" borderId="21" xfId="42" applyNumberFormat="1" applyFont="1" applyFill="1" applyBorder="1" applyAlignment="1">
      <alignment horizontal="center" vertical="center"/>
    </xf>
    <xf numFmtId="165" fontId="2" fillId="0" borderId="11" xfId="42" applyNumberFormat="1" applyFont="1" applyFill="1" applyBorder="1" applyAlignment="1">
      <alignment horizontal="center" vertical="center"/>
    </xf>
    <xf numFmtId="10" fontId="1" fillId="22" borderId="49" xfId="57" applyNumberFormat="1" applyFont="1" applyFill="1" applyBorder="1" applyAlignment="1">
      <alignment horizontal="center" vertical="center"/>
    </xf>
    <xf numFmtId="10" fontId="1" fillId="22" borderId="41" xfId="57" applyNumberFormat="1" applyFont="1" applyFill="1" applyBorder="1" applyAlignment="1">
      <alignment horizontal="center" vertical="center"/>
    </xf>
    <xf numFmtId="10" fontId="2" fillId="0" borderId="50" xfId="57" applyNumberFormat="1" applyFont="1" applyFill="1" applyBorder="1" applyAlignment="1">
      <alignment vertical="center"/>
    </xf>
    <xf numFmtId="10" fontId="2" fillId="0" borderId="51" xfId="57" applyNumberFormat="1" applyFont="1" applyFill="1" applyBorder="1" applyAlignment="1">
      <alignment vertical="center"/>
    </xf>
    <xf numFmtId="10" fontId="2" fillId="0" borderId="52" xfId="57" applyNumberFormat="1" applyFont="1" applyFill="1" applyBorder="1" applyAlignment="1">
      <alignment vertical="center"/>
    </xf>
    <xf numFmtId="10" fontId="1" fillId="0" borderId="51" xfId="57" applyNumberFormat="1" applyFont="1" applyFill="1" applyBorder="1" applyAlignment="1">
      <alignment vertical="center"/>
    </xf>
    <xf numFmtId="10" fontId="2" fillId="0" borderId="53" xfId="57" applyNumberFormat="1" applyFont="1" applyFill="1" applyBorder="1" applyAlignment="1">
      <alignment vertical="center"/>
    </xf>
    <xf numFmtId="10" fontId="1" fillId="24" borderId="49" xfId="57" applyNumberFormat="1" applyFont="1" applyFill="1" applyBorder="1" applyAlignment="1">
      <alignment vertical="center"/>
    </xf>
    <xf numFmtId="10" fontId="2" fillId="0" borderId="51" xfId="57" applyNumberFormat="1" applyFont="1" applyBorder="1" applyAlignment="1">
      <alignment vertical="center"/>
    </xf>
    <xf numFmtId="0" fontId="1" fillId="22" borderId="54" xfId="0" applyFont="1" applyFill="1" applyBorder="1" applyAlignment="1">
      <alignment horizontal="center" vertical="center"/>
    </xf>
    <xf numFmtId="0" fontId="1" fillId="20" borderId="55" xfId="0" applyFont="1" applyFill="1" applyBorder="1" applyAlignment="1">
      <alignment horizontal="center" vertical="center"/>
    </xf>
    <xf numFmtId="165" fontId="2" fillId="0" borderId="56" xfId="42" applyNumberFormat="1" applyFont="1" applyFill="1" applyBorder="1" applyAlignment="1">
      <alignment vertical="center"/>
    </xf>
    <xf numFmtId="165" fontId="1" fillId="25" borderId="57" xfId="42" applyNumberFormat="1" applyFont="1" applyFill="1" applyBorder="1" applyAlignment="1">
      <alignment vertical="center"/>
    </xf>
    <xf numFmtId="165" fontId="2" fillId="20" borderId="56" xfId="42" applyNumberFormat="1" applyFont="1" applyFill="1" applyBorder="1" applyAlignment="1">
      <alignment vertical="center"/>
    </xf>
    <xf numFmtId="165" fontId="1" fillId="0" borderId="58" xfId="42" applyNumberFormat="1" applyFont="1" applyFill="1" applyBorder="1" applyAlignment="1">
      <alignment vertical="center"/>
    </xf>
    <xf numFmtId="165" fontId="2" fillId="0" borderId="58" xfId="42" applyNumberFormat="1" applyFont="1" applyFill="1" applyBorder="1" applyAlignment="1">
      <alignment horizontal="center" vertical="center"/>
    </xf>
    <xf numFmtId="165" fontId="2" fillId="0" borderId="56" xfId="42" applyNumberFormat="1" applyFont="1" applyFill="1" applyBorder="1" applyAlignment="1">
      <alignment horizontal="center" vertical="center"/>
    </xf>
    <xf numFmtId="165" fontId="2" fillId="0" borderId="55" xfId="42" applyNumberFormat="1" applyFont="1" applyFill="1" applyBorder="1" applyAlignment="1">
      <alignment horizontal="center" vertical="center"/>
    </xf>
    <xf numFmtId="165" fontId="2" fillId="0" borderId="59" xfId="42" applyNumberFormat="1" applyFont="1" applyBorder="1" applyAlignment="1">
      <alignment vertical="center"/>
    </xf>
    <xf numFmtId="165" fontId="2" fillId="0" borderId="58" xfId="42" applyNumberFormat="1" applyFont="1" applyFill="1" applyBorder="1" applyAlignment="1">
      <alignment vertical="center"/>
    </xf>
    <xf numFmtId="165" fontId="2" fillId="0" borderId="55" xfId="42" applyNumberFormat="1" applyFont="1" applyFill="1" applyBorder="1" applyAlignment="1">
      <alignment vertical="center"/>
    </xf>
    <xf numFmtId="165" fontId="2" fillId="0" borderId="60" xfId="42" applyNumberFormat="1" applyFont="1" applyFill="1" applyBorder="1" applyAlignment="1">
      <alignment vertical="center"/>
    </xf>
    <xf numFmtId="165" fontId="2" fillId="0" borderId="56" xfId="42" applyNumberFormat="1" applyFont="1" applyBorder="1" applyAlignment="1">
      <alignment vertical="center"/>
    </xf>
    <xf numFmtId="165" fontId="1" fillId="0" borderId="59" xfId="42" applyNumberFormat="1" applyFont="1" applyFill="1" applyBorder="1" applyAlignment="1">
      <alignment vertical="center"/>
    </xf>
    <xf numFmtId="165" fontId="1" fillId="0" borderId="61" xfId="42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165" fontId="2" fillId="0" borderId="53" xfId="42" applyNumberFormat="1" applyFont="1" applyFill="1" applyBorder="1" applyAlignment="1">
      <alignment horizontal="center" vertical="center"/>
    </xf>
    <xf numFmtId="165" fontId="1" fillId="24" borderId="63" xfId="42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165" fontId="1" fillId="0" borderId="10" xfId="42" applyNumberFormat="1" applyFont="1" applyFill="1" applyBorder="1" applyAlignment="1">
      <alignment horizontal="center" vertical="center"/>
    </xf>
    <xf numFmtId="10" fontId="1" fillId="0" borderId="49" xfId="57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65" fontId="2" fillId="0" borderId="10" xfId="42" applyNumberFormat="1" applyFont="1" applyFill="1" applyBorder="1" applyAlignment="1">
      <alignment horizontal="center" vertical="center"/>
    </xf>
    <xf numFmtId="10" fontId="2" fillId="0" borderId="49" xfId="57" applyNumberFormat="1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vertical="center"/>
    </xf>
    <xf numFmtId="0" fontId="3" fillId="11" borderId="23" xfId="0" applyFont="1" applyFill="1" applyBorder="1" applyAlignment="1">
      <alignment vertical="center"/>
    </xf>
    <xf numFmtId="0" fontId="1" fillId="11" borderId="23" xfId="0" applyFont="1" applyFill="1" applyBorder="1" applyAlignment="1">
      <alignment vertical="center"/>
    </xf>
    <xf numFmtId="165" fontId="1" fillId="11" borderId="10" xfId="42" applyNumberFormat="1" applyFont="1" applyFill="1" applyBorder="1" applyAlignment="1">
      <alignment horizontal="center" vertical="center"/>
    </xf>
    <xf numFmtId="10" fontId="1" fillId="11" borderId="49" xfId="57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0" fontId="12" fillId="0" borderId="64" xfId="57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64" xfId="0" applyFont="1" applyBorder="1" applyAlignment="1">
      <alignment vertical="center"/>
    </xf>
    <xf numFmtId="0" fontId="12" fillId="20" borderId="65" xfId="0" applyFont="1" applyFill="1" applyBorder="1" applyAlignment="1">
      <alignment horizontal="center" vertical="center"/>
    </xf>
    <xf numFmtId="0" fontId="12" fillId="21" borderId="42" xfId="0" applyFont="1" applyFill="1" applyBorder="1" applyAlignment="1">
      <alignment horizontal="center" vertical="center"/>
    </xf>
    <xf numFmtId="0" fontId="12" fillId="20" borderId="66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164" fontId="13" fillId="0" borderId="14" xfId="42" applyNumberFormat="1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65" fontId="13" fillId="0" borderId="67" xfId="42" applyNumberFormat="1" applyFont="1" applyFill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4" fillId="0" borderId="17" xfId="0" applyFont="1" applyFill="1" applyBorder="1" applyAlignment="1">
      <alignment vertical="center"/>
    </xf>
    <xf numFmtId="165" fontId="13" fillId="0" borderId="69" xfId="42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21" borderId="43" xfId="0" applyFont="1" applyFill="1" applyBorder="1" applyAlignment="1">
      <alignment horizontal="center" vertical="center"/>
    </xf>
    <xf numFmtId="0" fontId="12" fillId="20" borderId="42" xfId="0" applyFont="1" applyFill="1" applyBorder="1" applyAlignment="1">
      <alignment vertical="center"/>
    </xf>
    <xf numFmtId="0" fontId="15" fillId="20" borderId="46" xfId="0" applyFont="1" applyFill="1" applyBorder="1" applyAlignment="1">
      <alignment vertical="center"/>
    </xf>
    <xf numFmtId="0" fontId="12" fillId="20" borderId="46" xfId="0" applyFont="1" applyFill="1" applyBorder="1" applyAlignment="1">
      <alignment vertical="center"/>
    </xf>
    <xf numFmtId="165" fontId="13" fillId="20" borderId="70" xfId="42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165" fontId="13" fillId="0" borderId="69" xfId="42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65" fontId="13" fillId="0" borderId="64" xfId="42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0" borderId="68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5" fillId="0" borderId="46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165" fontId="13" fillId="0" borderId="67" xfId="42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15" fillId="0" borderId="0" xfId="0" applyNumberFormat="1" applyFont="1" applyFill="1" applyBorder="1" applyAlignment="1" quotePrefix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165" fontId="12" fillId="0" borderId="65" xfId="42" applyNumberFormat="1" applyFont="1" applyFill="1" applyBorder="1" applyAlignment="1">
      <alignment vertical="center"/>
    </xf>
    <xf numFmtId="165" fontId="12" fillId="0" borderId="65" xfId="42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165" fontId="12" fillId="0" borderId="72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73" xfId="0" applyFont="1" applyBorder="1" applyAlignment="1">
      <alignment vertical="center"/>
    </xf>
    <xf numFmtId="164" fontId="12" fillId="0" borderId="0" xfId="42" applyNumberFormat="1" applyFont="1" applyBorder="1" applyAlignment="1">
      <alignment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73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165" fontId="18" fillId="0" borderId="67" xfId="42" applyNumberFormat="1" applyFont="1" applyFill="1" applyBorder="1" applyAlignment="1">
      <alignment horizontal="center" vertical="center"/>
    </xf>
    <xf numFmtId="165" fontId="18" fillId="0" borderId="65" xfId="42" applyNumberFormat="1" applyFont="1" applyFill="1" applyBorder="1" applyAlignment="1">
      <alignment horizontal="center" vertical="center"/>
    </xf>
    <xf numFmtId="165" fontId="18" fillId="0" borderId="38" xfId="42" applyNumberFormat="1" applyFont="1" applyFill="1" applyBorder="1" applyAlignment="1">
      <alignment horizontal="center" vertical="center"/>
    </xf>
    <xf numFmtId="166" fontId="20" fillId="0" borderId="47" xfId="0" applyNumberFormat="1" applyFont="1" applyFill="1" applyBorder="1" applyAlignment="1" quotePrefix="1">
      <alignment horizontal="left" vertical="center"/>
    </xf>
    <xf numFmtId="166" fontId="20" fillId="0" borderId="23" xfId="0" applyNumberFormat="1" applyFont="1" applyFill="1" applyBorder="1" applyAlignment="1" quotePrefix="1">
      <alignment horizontal="left" vertical="center"/>
    </xf>
    <xf numFmtId="166" fontId="20" fillId="0" borderId="0" xfId="0" applyNumberFormat="1" applyFont="1" applyFill="1" applyBorder="1" applyAlignment="1" quotePrefix="1">
      <alignment horizontal="left" vertical="center"/>
    </xf>
    <xf numFmtId="167" fontId="20" fillId="0" borderId="64" xfId="42" applyNumberFormat="1" applyFont="1" applyFill="1" applyBorder="1" applyAlignment="1">
      <alignment vertical="center"/>
    </xf>
    <xf numFmtId="4" fontId="20" fillId="0" borderId="65" xfId="42" applyNumberFormat="1" applyFont="1" applyFill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13" fillId="0" borderId="76" xfId="42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left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12" fillId="20" borderId="71" xfId="0" applyFont="1" applyFill="1" applyBorder="1" applyAlignment="1">
      <alignment horizontal="left" vertical="center"/>
    </xf>
    <xf numFmtId="0" fontId="12" fillId="20" borderId="25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5" fontId="2" fillId="0" borderId="79" xfId="42" applyNumberFormat="1" applyFont="1" applyFill="1" applyBorder="1" applyAlignment="1">
      <alignment horizontal="center" vertical="center"/>
    </xf>
    <xf numFmtId="165" fontId="2" fillId="0" borderId="80" xfId="4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22" borderId="22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left" vertical="center"/>
    </xf>
    <xf numFmtId="0" fontId="1" fillId="20" borderId="46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" fillId="20" borderId="81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0" borderId="4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1143000</xdr:colOff>
      <xdr:row>0</xdr:row>
      <xdr:rowOff>47625</xdr:rowOff>
    </xdr:from>
    <xdr:to>
      <xdr:col>7</xdr:col>
      <xdr:colOff>647700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024" t="7580" r="10827" b="10107"/>
        <a:stretch>
          <a:fillRect/>
        </a:stretch>
      </xdr:blipFill>
      <xdr:spPr>
        <a:xfrm>
          <a:off x="5124450" y="4762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125" zoomScaleSheetLayoutView="125" zoomScalePageLayoutView="0" workbookViewId="0" topLeftCell="A1">
      <selection activeCell="B1" sqref="B1:D1"/>
    </sheetView>
  </sheetViews>
  <sheetFormatPr defaultColWidth="9.00390625" defaultRowHeight="15"/>
  <cols>
    <col min="1" max="1" width="4.8515625" style="4" bestFit="1" customWidth="1"/>
    <col min="2" max="2" width="42.7109375" style="3" customWidth="1"/>
    <col min="3" max="3" width="10.140625" style="3" customWidth="1"/>
    <col min="4" max="4" width="15.140625" style="3" customWidth="1"/>
    <col min="5" max="5" width="3.140625" style="3" hidden="1" customWidth="1"/>
    <col min="6" max="6" width="18.421875" style="154" bestFit="1" customWidth="1"/>
    <col min="7" max="7" width="16.00390625" style="2" customWidth="1"/>
    <col min="8" max="8" width="9.7109375" style="3" customWidth="1"/>
    <col min="9" max="9" width="9.00390625" style="3" hidden="1" customWidth="1"/>
    <col min="10" max="10" width="0.2890625" style="3" customWidth="1"/>
    <col min="11" max="16384" width="9.00390625" style="3" customWidth="1"/>
  </cols>
  <sheetData>
    <row r="1" spans="1:7" s="156" customFormat="1" ht="18.75">
      <c r="A1" s="229" t="s">
        <v>124</v>
      </c>
      <c r="B1" s="264" t="s">
        <v>136</v>
      </c>
      <c r="C1" s="264"/>
      <c r="D1" s="265"/>
      <c r="E1" s="230"/>
      <c r="F1" s="164"/>
      <c r="G1" s="155"/>
    </row>
    <row r="2" spans="1:7" s="156" customFormat="1" ht="15" customHeight="1" thickBot="1">
      <c r="A2" s="165"/>
      <c r="B2" s="166" t="s">
        <v>85</v>
      </c>
      <c r="C2" s="266">
        <v>19</v>
      </c>
      <c r="D2" s="266"/>
      <c r="E2" s="266"/>
      <c r="F2" s="167"/>
      <c r="G2" s="155"/>
    </row>
    <row r="3" spans="1:7" s="156" customFormat="1" ht="15" customHeight="1" thickBot="1">
      <c r="A3" s="165"/>
      <c r="B3" s="166" t="s">
        <v>116</v>
      </c>
      <c r="C3" s="267">
        <v>31535</v>
      </c>
      <c r="D3" s="267"/>
      <c r="E3" s="268"/>
      <c r="F3" s="168"/>
      <c r="G3" s="260"/>
    </row>
    <row r="4" spans="1:7" s="160" customFormat="1" ht="13.5" thickBot="1">
      <c r="A4" s="210" t="s">
        <v>86</v>
      </c>
      <c r="B4" s="261" t="s">
        <v>87</v>
      </c>
      <c r="C4" s="247"/>
      <c r="D4" s="247"/>
      <c r="E4" s="247"/>
      <c r="F4" s="211" t="s">
        <v>88</v>
      </c>
      <c r="G4" s="260"/>
    </row>
    <row r="5" spans="1:7" s="157" customFormat="1" ht="12.75">
      <c r="A5" s="169">
        <v>1</v>
      </c>
      <c r="B5" s="262" t="s">
        <v>89</v>
      </c>
      <c r="C5" s="263"/>
      <c r="D5" s="263"/>
      <c r="E5" s="263"/>
      <c r="F5" s="170" t="s">
        <v>1</v>
      </c>
      <c r="G5" s="158"/>
    </row>
    <row r="6" spans="1:7" s="156" customFormat="1" ht="12.75">
      <c r="A6" s="171"/>
      <c r="B6" s="172" t="s">
        <v>129</v>
      </c>
      <c r="C6" s="173"/>
      <c r="D6" s="174"/>
      <c r="E6" s="175"/>
      <c r="F6" s="176">
        <v>6800000</v>
      </c>
      <c r="G6" s="155"/>
    </row>
    <row r="7" spans="1:7" s="156" customFormat="1" ht="12.75">
      <c r="A7" s="171"/>
      <c r="B7" s="172" t="s">
        <v>10</v>
      </c>
      <c r="C7" s="177"/>
      <c r="D7" s="177"/>
      <c r="E7" s="177"/>
      <c r="F7" s="176">
        <v>240000</v>
      </c>
      <c r="G7" s="158"/>
    </row>
    <row r="8" spans="1:7" s="156" customFormat="1" ht="12.75">
      <c r="A8" s="171"/>
      <c r="B8" s="172" t="s">
        <v>90</v>
      </c>
      <c r="C8" s="178"/>
      <c r="D8" s="178"/>
      <c r="E8" s="178"/>
      <c r="F8" s="176">
        <v>1300000</v>
      </c>
      <c r="G8" s="155"/>
    </row>
    <row r="9" spans="1:7" s="156" customFormat="1" ht="12.75">
      <c r="A9" s="171"/>
      <c r="B9" s="172" t="s">
        <v>114</v>
      </c>
      <c r="C9" s="178"/>
      <c r="D9" s="178"/>
      <c r="E9" s="178"/>
      <c r="F9" s="176">
        <v>1200000</v>
      </c>
      <c r="G9" s="155"/>
    </row>
    <row r="10" spans="1:7" s="156" customFormat="1" ht="12.75">
      <c r="A10" s="171"/>
      <c r="B10" s="172" t="s">
        <v>7</v>
      </c>
      <c r="C10" s="178"/>
      <c r="D10" s="178"/>
      <c r="E10" s="178"/>
      <c r="F10" s="176">
        <v>1000000</v>
      </c>
      <c r="G10" s="155"/>
    </row>
    <row r="11" spans="1:9" s="156" customFormat="1" ht="12.75">
      <c r="A11" s="171"/>
      <c r="B11" s="172" t="s">
        <v>91</v>
      </c>
      <c r="C11" s="178"/>
      <c r="D11" s="178"/>
      <c r="E11" s="178"/>
      <c r="F11" s="176">
        <v>25000</v>
      </c>
      <c r="G11" s="155"/>
      <c r="I11" s="156" t="s">
        <v>74</v>
      </c>
    </row>
    <row r="12" spans="1:7" s="156" customFormat="1" ht="12.75">
      <c r="A12" s="171"/>
      <c r="B12" s="179" t="s">
        <v>107</v>
      </c>
      <c r="C12" s="178"/>
      <c r="D12" s="178"/>
      <c r="E12" s="178"/>
      <c r="F12" s="176">
        <v>70000</v>
      </c>
      <c r="G12" s="155"/>
    </row>
    <row r="13" spans="1:7" s="156" customFormat="1" ht="12.75">
      <c r="A13" s="171"/>
      <c r="B13" s="179" t="s">
        <v>115</v>
      </c>
      <c r="C13" s="178"/>
      <c r="D13" s="178"/>
      <c r="E13" s="178"/>
      <c r="F13" s="176">
        <v>20000</v>
      </c>
      <c r="G13" s="155"/>
    </row>
    <row r="14" spans="1:7" s="156" customFormat="1" ht="12.75">
      <c r="A14" s="171"/>
      <c r="B14" s="172" t="s">
        <v>92</v>
      </c>
      <c r="C14" s="178"/>
      <c r="D14" s="178"/>
      <c r="E14" s="178"/>
      <c r="F14" s="176">
        <v>50000</v>
      </c>
      <c r="G14" s="155"/>
    </row>
    <row r="15" spans="1:7" s="156" customFormat="1" ht="12.75">
      <c r="A15" s="171"/>
      <c r="B15" s="179" t="s">
        <v>108</v>
      </c>
      <c r="C15" s="178"/>
      <c r="D15" s="178"/>
      <c r="E15" s="178"/>
      <c r="F15" s="176">
        <v>100000</v>
      </c>
      <c r="G15" s="155"/>
    </row>
    <row r="16" spans="1:7" s="156" customFormat="1" ht="13.5" thickBot="1">
      <c r="A16" s="171"/>
      <c r="B16" s="180" t="s">
        <v>93</v>
      </c>
      <c r="C16" s="181"/>
      <c r="D16" s="181"/>
      <c r="E16" s="178"/>
      <c r="F16" s="182">
        <v>275000</v>
      </c>
      <c r="G16" s="155"/>
    </row>
    <row r="17" spans="1:7" s="160" customFormat="1" ht="13.5" thickBot="1">
      <c r="A17" s="183"/>
      <c r="B17" s="246" t="s">
        <v>106</v>
      </c>
      <c r="C17" s="247"/>
      <c r="D17" s="247"/>
      <c r="E17" s="248"/>
      <c r="F17" s="212">
        <f>SUM(F6:F16)</f>
        <v>11080000</v>
      </c>
      <c r="G17" s="159"/>
    </row>
    <row r="18" spans="1:7" s="156" customFormat="1" ht="12.75">
      <c r="A18" s="184">
        <v>2</v>
      </c>
      <c r="B18" s="185" t="s">
        <v>94</v>
      </c>
      <c r="C18" s="186"/>
      <c r="D18" s="186"/>
      <c r="E18" s="187"/>
      <c r="F18" s="188"/>
      <c r="G18" s="155"/>
    </row>
    <row r="19" spans="1:7" s="156" customFormat="1" ht="12.75">
      <c r="A19" s="189">
        <v>2.1</v>
      </c>
      <c r="B19" s="269" t="s">
        <v>95</v>
      </c>
      <c r="C19" s="270"/>
      <c r="D19" s="270"/>
      <c r="E19" s="270"/>
      <c r="F19" s="270"/>
      <c r="G19" s="158"/>
    </row>
    <row r="20" spans="1:7" s="156" customFormat="1" ht="12.75">
      <c r="A20" s="189"/>
      <c r="B20" s="190" t="s">
        <v>117</v>
      </c>
      <c r="C20" s="191"/>
      <c r="D20" s="192"/>
      <c r="E20" s="193"/>
      <c r="F20" s="194">
        <v>2500000</v>
      </c>
      <c r="G20" s="158"/>
    </row>
    <row r="21" spans="1:7" s="156" customFormat="1" ht="12.75">
      <c r="A21" s="189"/>
      <c r="B21" s="190" t="s">
        <v>130</v>
      </c>
      <c r="C21" s="191"/>
      <c r="D21" s="192"/>
      <c r="E21" s="193"/>
      <c r="F21" s="244">
        <v>600000</v>
      </c>
      <c r="G21" s="158"/>
    </row>
    <row r="22" spans="1:7" s="156" customFormat="1" ht="13.5" thickBot="1">
      <c r="A22" s="189"/>
      <c r="B22" s="195" t="s">
        <v>96</v>
      </c>
      <c r="C22" s="191">
        <v>6</v>
      </c>
      <c r="D22" s="192" t="s">
        <v>3</v>
      </c>
      <c r="E22" s="175"/>
      <c r="F22" s="176">
        <v>1500000</v>
      </c>
      <c r="G22" s="158"/>
    </row>
    <row r="23" spans="1:7" s="161" customFormat="1" ht="13.5" thickBot="1">
      <c r="A23" s="189"/>
      <c r="B23" s="246" t="s">
        <v>8</v>
      </c>
      <c r="C23" s="247"/>
      <c r="D23" s="247"/>
      <c r="E23" s="248"/>
      <c r="F23" s="212">
        <f>SUM(F20:F22)</f>
        <v>4600000</v>
      </c>
      <c r="G23" s="158"/>
    </row>
    <row r="24" spans="1:7" s="156" customFormat="1" ht="13.5" thickBot="1">
      <c r="A24" s="183"/>
      <c r="B24" s="195"/>
      <c r="C24" s="191"/>
      <c r="D24" s="192"/>
      <c r="E24" s="175"/>
      <c r="F24" s="176">
        <v>0</v>
      </c>
      <c r="G24" s="158"/>
    </row>
    <row r="25" spans="1:7" s="161" customFormat="1" ht="13.5" thickBot="1">
      <c r="A25" s="171"/>
      <c r="B25" s="246" t="s">
        <v>8</v>
      </c>
      <c r="C25" s="247"/>
      <c r="D25" s="247"/>
      <c r="E25" s="248"/>
      <c r="F25" s="212">
        <f>SUM(F24:F24)</f>
        <v>0</v>
      </c>
      <c r="G25" s="158"/>
    </row>
    <row r="26" spans="1:7" s="161" customFormat="1" ht="12.75">
      <c r="A26" s="196"/>
      <c r="B26" s="249" t="s">
        <v>97</v>
      </c>
      <c r="C26" s="250"/>
      <c r="D26" s="250"/>
      <c r="E26" s="250"/>
      <c r="F26" s="250"/>
      <c r="G26" s="158"/>
    </row>
    <row r="27" spans="1:7" s="156" customFormat="1" ht="12.75">
      <c r="A27" s="183">
        <v>2.3</v>
      </c>
      <c r="B27" s="195" t="s">
        <v>109</v>
      </c>
      <c r="C27" s="198"/>
      <c r="D27" s="198"/>
      <c r="E27" s="174"/>
      <c r="F27" s="176">
        <v>40000</v>
      </c>
      <c r="G27" s="158"/>
    </row>
    <row r="28" spans="1:7" s="161" customFormat="1" ht="12.75">
      <c r="A28" s="171"/>
      <c r="B28" s="195" t="s">
        <v>125</v>
      </c>
      <c r="C28" s="192"/>
      <c r="D28" s="192"/>
      <c r="E28" s="175"/>
      <c r="F28" s="176">
        <v>40000</v>
      </c>
      <c r="G28" s="158"/>
    </row>
    <row r="29" spans="1:7" s="156" customFormat="1" ht="13.5" thickBot="1">
      <c r="A29" s="196"/>
      <c r="B29" s="199" t="s">
        <v>112</v>
      </c>
      <c r="C29" s="181"/>
      <c r="D29" s="181"/>
      <c r="E29" s="178"/>
      <c r="F29" s="197">
        <v>20000</v>
      </c>
      <c r="G29" s="158"/>
    </row>
    <row r="30" spans="1:7" s="161" customFormat="1" ht="13.5" thickBot="1">
      <c r="A30" s="171"/>
      <c r="B30" s="246" t="s">
        <v>8</v>
      </c>
      <c r="C30" s="247"/>
      <c r="D30" s="247"/>
      <c r="E30" s="248"/>
      <c r="F30" s="213">
        <f>SUM(F27:F29)</f>
        <v>100000</v>
      </c>
      <c r="G30" s="158"/>
    </row>
    <row r="31" spans="1:7" s="156" customFormat="1" ht="12.75">
      <c r="A31" s="196"/>
      <c r="B31" s="249" t="s">
        <v>98</v>
      </c>
      <c r="C31" s="250"/>
      <c r="D31" s="250"/>
      <c r="E31" s="250"/>
      <c r="F31" s="250"/>
      <c r="G31" s="158"/>
    </row>
    <row r="32" spans="1:7" s="156" customFormat="1" ht="12.75">
      <c r="A32" s="183">
        <v>2.4</v>
      </c>
      <c r="B32" s="195" t="s">
        <v>9</v>
      </c>
      <c r="C32" s="200"/>
      <c r="D32" s="200"/>
      <c r="E32" s="201"/>
      <c r="F32" s="176">
        <v>2600000</v>
      </c>
      <c r="G32" s="158"/>
    </row>
    <row r="33" spans="1:7" s="156" customFormat="1" ht="12.75">
      <c r="A33" s="196"/>
      <c r="B33" s="195" t="s">
        <v>99</v>
      </c>
      <c r="C33" s="202"/>
      <c r="D33" s="202"/>
      <c r="E33" s="203"/>
      <c r="F33" s="176">
        <v>1000000</v>
      </c>
      <c r="G33" s="158"/>
    </row>
    <row r="34" spans="1:7" s="156" customFormat="1" ht="13.5" thickBot="1">
      <c r="A34" s="196"/>
      <c r="B34" s="195" t="s">
        <v>100</v>
      </c>
      <c r="C34" s="200"/>
      <c r="D34" s="200"/>
      <c r="E34" s="201"/>
      <c r="F34" s="176">
        <v>20000</v>
      </c>
      <c r="G34" s="158"/>
    </row>
    <row r="35" spans="1:7" s="161" customFormat="1" ht="13.5" thickBot="1">
      <c r="A35" s="196"/>
      <c r="B35" s="246" t="s">
        <v>8</v>
      </c>
      <c r="C35" s="247"/>
      <c r="D35" s="247"/>
      <c r="E35" s="248"/>
      <c r="F35" s="213">
        <f>SUM(F32:F34)</f>
        <v>3620000</v>
      </c>
      <c r="G35" s="158"/>
    </row>
    <row r="36" spans="1:7" s="156" customFormat="1" ht="12.75">
      <c r="A36" s="196"/>
      <c r="B36" s="249" t="s">
        <v>101</v>
      </c>
      <c r="C36" s="250"/>
      <c r="D36" s="250"/>
      <c r="E36" s="250"/>
      <c r="F36" s="250"/>
      <c r="G36" s="155"/>
    </row>
    <row r="37" spans="1:7" s="156" customFormat="1" ht="12.75">
      <c r="A37" s="183">
        <v>2.5</v>
      </c>
      <c r="B37" s="195" t="s">
        <v>122</v>
      </c>
      <c r="C37" s="192"/>
      <c r="D37" s="192"/>
      <c r="E37" s="175"/>
      <c r="F37" s="176">
        <v>400000</v>
      </c>
      <c r="G37" s="158"/>
    </row>
    <row r="38" spans="1:7" s="156" customFormat="1" ht="12.75">
      <c r="A38" s="196"/>
      <c r="B38" s="195" t="s">
        <v>110</v>
      </c>
      <c r="C38" s="191"/>
      <c r="D38" s="191"/>
      <c r="E38" s="204"/>
      <c r="F38" s="176">
        <v>30000</v>
      </c>
      <c r="G38" s="158"/>
    </row>
    <row r="39" spans="1:7" s="156" customFormat="1" ht="12.75">
      <c r="A39" s="196"/>
      <c r="B39" s="195" t="s">
        <v>133</v>
      </c>
      <c r="C39" s="191"/>
      <c r="D39" s="191"/>
      <c r="E39" s="204"/>
      <c r="F39" s="176">
        <v>50000</v>
      </c>
      <c r="G39" s="158"/>
    </row>
    <row r="40" spans="1:7" s="156" customFormat="1" ht="12.75">
      <c r="A40" s="196"/>
      <c r="B40" s="195" t="s">
        <v>119</v>
      </c>
      <c r="C40" s="192"/>
      <c r="D40" s="192"/>
      <c r="E40" s="175"/>
      <c r="F40" s="176">
        <v>45000</v>
      </c>
      <c r="G40" s="158"/>
    </row>
    <row r="41" spans="1:7" s="156" customFormat="1" ht="12.75">
      <c r="A41" s="196"/>
      <c r="B41" s="195" t="s">
        <v>135</v>
      </c>
      <c r="C41" s="192"/>
      <c r="D41" s="192"/>
      <c r="E41" s="175"/>
      <c r="F41" s="176">
        <v>25000</v>
      </c>
      <c r="G41" s="158"/>
    </row>
    <row r="42" spans="1:7" s="156" customFormat="1" ht="12.75">
      <c r="A42" s="196"/>
      <c r="B42" s="195" t="s">
        <v>132</v>
      </c>
      <c r="C42" s="192"/>
      <c r="D42" s="192"/>
      <c r="E42" s="175"/>
      <c r="F42" s="176">
        <v>200000</v>
      </c>
      <c r="G42" s="158"/>
    </row>
    <row r="43" spans="1:7" s="156" customFormat="1" ht="12.75">
      <c r="A43" s="196"/>
      <c r="B43" s="195" t="s">
        <v>134</v>
      </c>
      <c r="C43" s="192"/>
      <c r="D43" s="192"/>
      <c r="E43" s="175"/>
      <c r="F43" s="176">
        <v>50000</v>
      </c>
      <c r="G43" s="158"/>
    </row>
    <row r="44" spans="1:7" s="156" customFormat="1" ht="12.75">
      <c r="A44" s="196"/>
      <c r="B44" s="195" t="s">
        <v>131</v>
      </c>
      <c r="C44" s="192"/>
      <c r="D44" s="192"/>
      <c r="E44" s="175"/>
      <c r="F44" s="176">
        <v>320000</v>
      </c>
      <c r="G44" s="158"/>
    </row>
    <row r="45" spans="1:7" s="156" customFormat="1" ht="12.75">
      <c r="A45" s="196"/>
      <c r="B45" s="195" t="s">
        <v>123</v>
      </c>
      <c r="C45" s="192"/>
      <c r="D45" s="192"/>
      <c r="E45" s="175"/>
      <c r="F45" s="176">
        <v>200000</v>
      </c>
      <c r="G45" s="158"/>
    </row>
    <row r="46" spans="1:7" s="156" customFormat="1" ht="13.5" thickBot="1">
      <c r="A46" s="196"/>
      <c r="B46" s="195" t="s">
        <v>111</v>
      </c>
      <c r="C46" s="192"/>
      <c r="D46" s="192"/>
      <c r="E46" s="175"/>
      <c r="F46" s="176">
        <v>80000</v>
      </c>
      <c r="G46" s="158"/>
    </row>
    <row r="47" spans="1:7" s="161" customFormat="1" ht="13.5" thickBot="1">
      <c r="A47" s="196"/>
      <c r="B47" s="246" t="s">
        <v>8</v>
      </c>
      <c r="C47" s="247"/>
      <c r="D47" s="247"/>
      <c r="E47" s="248"/>
      <c r="F47" s="212">
        <f>SUM(F37:F46)</f>
        <v>1400000</v>
      </c>
      <c r="G47" s="158"/>
    </row>
    <row r="48" spans="1:7" s="156" customFormat="1" ht="12.75">
      <c r="A48" s="196"/>
      <c r="B48" s="249" t="s">
        <v>94</v>
      </c>
      <c r="C48" s="250"/>
      <c r="D48" s="250"/>
      <c r="E48" s="250"/>
      <c r="F48" s="250"/>
      <c r="G48" s="158"/>
    </row>
    <row r="49" spans="1:7" s="156" customFormat="1" ht="12.75">
      <c r="A49" s="183">
        <v>2.6</v>
      </c>
      <c r="B49" s="195"/>
      <c r="C49" s="192"/>
      <c r="D49" s="192"/>
      <c r="E49" s="175"/>
      <c r="F49" s="176"/>
      <c r="G49" s="158"/>
    </row>
    <row r="50" spans="1:7" s="156" customFormat="1" ht="12.75">
      <c r="A50" s="196"/>
      <c r="B50" s="195" t="s">
        <v>120</v>
      </c>
      <c r="C50" s="192"/>
      <c r="D50" s="192"/>
      <c r="E50" s="175"/>
      <c r="F50" s="176">
        <v>150000</v>
      </c>
      <c r="G50" s="158"/>
    </row>
    <row r="51" spans="1:7" s="156" customFormat="1" ht="13.5" thickBot="1">
      <c r="A51" s="196"/>
      <c r="B51" s="214" t="s">
        <v>121</v>
      </c>
      <c r="C51" s="215"/>
      <c r="D51" s="215"/>
      <c r="E51" s="215"/>
      <c r="F51" s="182">
        <v>80000</v>
      </c>
      <c r="G51" s="158"/>
    </row>
    <row r="52" spans="1:7" s="161" customFormat="1" ht="13.5" thickBot="1">
      <c r="A52" s="196"/>
      <c r="B52" s="246" t="s">
        <v>8</v>
      </c>
      <c r="C52" s="247"/>
      <c r="D52" s="247"/>
      <c r="E52" s="248"/>
      <c r="F52" s="213">
        <f>SUM(F49:F51)</f>
        <v>230000</v>
      </c>
      <c r="G52" s="158"/>
    </row>
    <row r="53" spans="1:7" s="156" customFormat="1" ht="12.75">
      <c r="A53" s="196"/>
      <c r="B53" s="249" t="s">
        <v>102</v>
      </c>
      <c r="C53" s="250"/>
      <c r="D53" s="250"/>
      <c r="E53" s="250"/>
      <c r="F53" s="250"/>
      <c r="G53" s="155"/>
    </row>
    <row r="54" spans="1:7" s="156" customFormat="1" ht="12.75">
      <c r="A54" s="183">
        <v>2.7</v>
      </c>
      <c r="B54" s="195" t="s">
        <v>126</v>
      </c>
      <c r="C54" s="192"/>
      <c r="D54" s="192"/>
      <c r="E54" s="175"/>
      <c r="F54" s="205">
        <v>80000</v>
      </c>
      <c r="G54" s="158"/>
    </row>
    <row r="55" spans="1:7" s="156" customFormat="1" ht="12.75">
      <c r="A55" s="196"/>
      <c r="B55" s="195" t="s">
        <v>103</v>
      </c>
      <c r="C55" s="192"/>
      <c r="D55" s="192"/>
      <c r="E55" s="175"/>
      <c r="F55" s="205">
        <v>10000</v>
      </c>
      <c r="G55" s="155"/>
    </row>
    <row r="56" spans="1:7" s="156" customFormat="1" ht="12.75">
      <c r="A56" s="196"/>
      <c r="B56" s="195" t="s">
        <v>113</v>
      </c>
      <c r="C56" s="192"/>
      <c r="D56" s="192"/>
      <c r="E56" s="175"/>
      <c r="F56" s="205">
        <v>40000</v>
      </c>
      <c r="G56" s="155"/>
    </row>
    <row r="57" spans="1:7" s="156" customFormat="1" ht="12.75">
      <c r="A57" s="196"/>
      <c r="B57" s="199" t="s">
        <v>118</v>
      </c>
      <c r="C57" s="181"/>
      <c r="D57" s="181"/>
      <c r="E57" s="178"/>
      <c r="F57" s="194">
        <v>240000</v>
      </c>
      <c r="G57" s="155"/>
    </row>
    <row r="58" spans="1:7" s="156" customFormat="1" ht="13.5" thickBot="1">
      <c r="A58" s="196"/>
      <c r="B58" s="199" t="s">
        <v>104</v>
      </c>
      <c r="C58" s="233"/>
      <c r="D58" s="181"/>
      <c r="E58" s="178"/>
      <c r="F58" s="194">
        <v>60000</v>
      </c>
      <c r="G58" s="155"/>
    </row>
    <row r="59" spans="1:7" s="161" customFormat="1" ht="13.5" thickBot="1">
      <c r="A59" s="196"/>
      <c r="B59" s="246" t="s">
        <v>8</v>
      </c>
      <c r="C59" s="247"/>
      <c r="D59" s="247"/>
      <c r="E59" s="248"/>
      <c r="F59" s="213">
        <f>SUM(F54:F58)</f>
        <v>430000</v>
      </c>
      <c r="G59" s="158"/>
    </row>
    <row r="60" spans="1:7" s="161" customFormat="1" ht="13.5" thickBot="1">
      <c r="A60" s="196"/>
      <c r="B60" s="246" t="s">
        <v>105</v>
      </c>
      <c r="C60" s="247"/>
      <c r="D60" s="247"/>
      <c r="E60" s="248"/>
      <c r="F60" s="213">
        <f>F59+F52+F47+F35+F30+F25+F23</f>
        <v>10380000</v>
      </c>
      <c r="G60" s="158"/>
    </row>
    <row r="61" spans="1:7" s="161" customFormat="1" ht="13.5" thickBot="1">
      <c r="A61" s="196"/>
      <c r="B61" s="216"/>
      <c r="C61" s="217"/>
      <c r="D61" s="217"/>
      <c r="E61" s="217"/>
      <c r="F61" s="218"/>
      <c r="G61" s="158"/>
    </row>
    <row r="62" spans="1:7" s="156" customFormat="1" ht="15">
      <c r="A62" s="196"/>
      <c r="B62" s="258" t="s">
        <v>127</v>
      </c>
      <c r="C62" s="259"/>
      <c r="D62" s="259"/>
      <c r="E62" s="259"/>
      <c r="F62" s="259"/>
      <c r="G62" s="155"/>
    </row>
    <row r="63" spans="1:7" s="156" customFormat="1" ht="15.75" thickBot="1">
      <c r="A63" s="196"/>
      <c r="B63" s="255" t="s">
        <v>128</v>
      </c>
      <c r="C63" s="256"/>
      <c r="D63" s="256"/>
      <c r="E63" s="257"/>
      <c r="F63" s="234">
        <v>700000</v>
      </c>
      <c r="G63" s="155"/>
    </row>
    <row r="64" spans="1:7" s="161" customFormat="1" ht="15.75" thickBot="1">
      <c r="A64" s="196"/>
      <c r="B64" s="253" t="s">
        <v>8</v>
      </c>
      <c r="C64" s="254"/>
      <c r="D64" s="254"/>
      <c r="E64" s="245"/>
      <c r="F64" s="235">
        <f>SUM(F63:F63)</f>
        <v>700000</v>
      </c>
      <c r="G64" s="158"/>
    </row>
    <row r="65" spans="1:7" s="161" customFormat="1" ht="15.75" thickBot="1">
      <c r="A65" s="171"/>
      <c r="B65" s="253" t="s">
        <v>105</v>
      </c>
      <c r="C65" s="254"/>
      <c r="D65" s="254"/>
      <c r="E65" s="245"/>
      <c r="F65" s="236">
        <f>F60+F64</f>
        <v>11080000</v>
      </c>
      <c r="G65" s="158"/>
    </row>
    <row r="66" spans="1:7" s="162" customFormat="1" ht="15.75" thickBot="1">
      <c r="A66" s="196"/>
      <c r="B66" s="237" t="s">
        <v>4</v>
      </c>
      <c r="C66" s="238"/>
      <c r="D66" s="238"/>
      <c r="E66" s="238"/>
      <c r="F66" s="241">
        <f>F17-F65</f>
        <v>0</v>
      </c>
      <c r="G66" s="155"/>
    </row>
    <row r="67" spans="1:7" s="162" customFormat="1" ht="15">
      <c r="A67" s="227"/>
      <c r="B67" s="239"/>
      <c r="C67" s="239"/>
      <c r="D67" s="239"/>
      <c r="E67" s="239"/>
      <c r="F67" s="240"/>
      <c r="G67" s="155"/>
    </row>
    <row r="68" spans="1:7" s="162" customFormat="1" ht="12.75">
      <c r="A68" s="228"/>
      <c r="B68" s="209"/>
      <c r="C68" s="209"/>
      <c r="D68" s="209"/>
      <c r="E68" s="209"/>
      <c r="F68" s="226"/>
      <c r="G68" s="155"/>
    </row>
    <row r="69" spans="1:7" s="163" customFormat="1" ht="12.75">
      <c r="A69" s="206"/>
      <c r="B69" s="252"/>
      <c r="C69" s="252"/>
      <c r="D69" s="252"/>
      <c r="E69" s="252"/>
      <c r="F69" s="252"/>
      <c r="G69" s="155"/>
    </row>
    <row r="70" spans="1:7" s="156" customFormat="1" ht="18.75">
      <c r="A70" s="207"/>
      <c r="B70" s="231"/>
      <c r="C70" s="232"/>
      <c r="D70" s="232"/>
      <c r="E70" s="232"/>
      <c r="F70" s="232"/>
      <c r="G70" s="155"/>
    </row>
    <row r="71" spans="1:7" s="156" customFormat="1" ht="12.75">
      <c r="A71" s="208"/>
      <c r="B71" s="232"/>
      <c r="C71" s="232"/>
      <c r="D71" s="232"/>
      <c r="E71" s="232"/>
      <c r="F71" s="232"/>
      <c r="G71" s="155"/>
    </row>
    <row r="72" spans="1:7" s="156" customFormat="1" ht="15">
      <c r="A72" s="206"/>
      <c r="B72" s="219"/>
      <c r="C72" s="222"/>
      <c r="D72" s="219"/>
      <c r="E72" s="219"/>
      <c r="F72" s="222"/>
      <c r="G72" s="155"/>
    </row>
    <row r="73" spans="1:7" s="156" customFormat="1" ht="12.75" customHeight="1">
      <c r="A73" s="206"/>
      <c r="B73" s="223"/>
      <c r="C73" s="223"/>
      <c r="D73" s="3"/>
      <c r="E73" s="3"/>
      <c r="F73" s="154"/>
      <c r="G73" s="232"/>
    </row>
    <row r="74" spans="1:7" s="156" customFormat="1" ht="15">
      <c r="A74" s="206"/>
      <c r="B74" s="223"/>
      <c r="C74" s="224"/>
      <c r="D74" s="6"/>
      <c r="E74" s="6"/>
      <c r="F74" s="225"/>
      <c r="G74" s="232"/>
    </row>
    <row r="75" spans="1:6" ht="15">
      <c r="A75" s="206"/>
      <c r="B75" s="223"/>
      <c r="C75" s="223"/>
      <c r="D75" s="6"/>
      <c r="E75" s="6"/>
      <c r="F75" s="225"/>
    </row>
    <row r="76" spans="1:6" ht="15">
      <c r="A76" s="206"/>
      <c r="B76" s="221"/>
      <c r="C76" s="220"/>
      <c r="D76" s="219"/>
      <c r="E76" s="219"/>
      <c r="F76" s="220"/>
    </row>
    <row r="77" spans="2:6" ht="18.75">
      <c r="B77" s="251"/>
      <c r="C77" s="251"/>
      <c r="D77" s="251"/>
      <c r="E77" s="251"/>
      <c r="F77" s="251"/>
    </row>
    <row r="78" spans="4:6" ht="15">
      <c r="D78" s="6"/>
      <c r="E78" s="6"/>
      <c r="F78" s="242"/>
    </row>
    <row r="79" spans="4:6" ht="15">
      <c r="D79" s="6"/>
      <c r="E79" s="6"/>
      <c r="F79" s="243"/>
    </row>
    <row r="80" spans="4:6" ht="15">
      <c r="D80" s="6"/>
      <c r="E80" s="6"/>
      <c r="F80" s="243"/>
    </row>
    <row r="81" spans="4:6" ht="15">
      <c r="D81" s="6"/>
      <c r="E81" s="6"/>
      <c r="F81" s="243"/>
    </row>
    <row r="82" spans="4:6" ht="15">
      <c r="D82" s="6"/>
      <c r="E82" s="6"/>
      <c r="F82" s="243"/>
    </row>
    <row r="83" spans="4:6" ht="15">
      <c r="D83" s="6"/>
      <c r="E83" s="6"/>
      <c r="F83" s="243"/>
    </row>
    <row r="84" spans="4:6" ht="15">
      <c r="D84" s="6"/>
      <c r="E84" s="6"/>
      <c r="F84" s="243"/>
    </row>
    <row r="85" spans="4:6" ht="15">
      <c r="D85" s="6"/>
      <c r="E85" s="6"/>
      <c r="F85" s="243"/>
    </row>
    <row r="86" spans="4:6" ht="15">
      <c r="D86" s="6"/>
      <c r="E86" s="6"/>
      <c r="F86" s="243"/>
    </row>
    <row r="87" spans="4:6" ht="15">
      <c r="D87" s="6"/>
      <c r="E87" s="6"/>
      <c r="F87" s="243"/>
    </row>
    <row r="88" spans="4:6" ht="15">
      <c r="D88" s="6"/>
      <c r="E88" s="6"/>
      <c r="F88" s="243"/>
    </row>
    <row r="89" spans="4:6" ht="15">
      <c r="D89" s="6"/>
      <c r="E89" s="6"/>
      <c r="F89" s="243"/>
    </row>
    <row r="90" spans="4:6" ht="15">
      <c r="D90" s="6"/>
      <c r="E90" s="6"/>
      <c r="F90" s="243"/>
    </row>
    <row r="91" spans="4:6" ht="15">
      <c r="D91" s="6"/>
      <c r="E91" s="6"/>
      <c r="F91" s="243"/>
    </row>
    <row r="92" spans="4:6" ht="15">
      <c r="D92" s="6"/>
      <c r="E92" s="6"/>
      <c r="F92" s="243"/>
    </row>
  </sheetData>
  <sheetProtection/>
  <mergeCells count="27">
    <mergeCell ref="B26:F26"/>
    <mergeCell ref="B25:E25"/>
    <mergeCell ref="B30:E30"/>
    <mergeCell ref="B35:E35"/>
    <mergeCell ref="B31:F31"/>
    <mergeCell ref="B1:D1"/>
    <mergeCell ref="C2:E2"/>
    <mergeCell ref="C3:E3"/>
    <mergeCell ref="B23:E23"/>
    <mergeCell ref="B19:F19"/>
    <mergeCell ref="G3:G4"/>
    <mergeCell ref="B4:E4"/>
    <mergeCell ref="B17:E17"/>
    <mergeCell ref="B5:E5"/>
    <mergeCell ref="B77:F77"/>
    <mergeCell ref="B69:F69"/>
    <mergeCell ref="B65:E65"/>
    <mergeCell ref="B47:E47"/>
    <mergeCell ref="B48:F48"/>
    <mergeCell ref="B59:E59"/>
    <mergeCell ref="B64:E64"/>
    <mergeCell ref="B63:E63"/>
    <mergeCell ref="B62:F62"/>
    <mergeCell ref="B52:E52"/>
    <mergeCell ref="B60:E60"/>
    <mergeCell ref="B53:F53"/>
    <mergeCell ref="B36:F36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J17" sqref="J17"/>
    </sheetView>
  </sheetViews>
  <sheetFormatPr defaultColWidth="9.00390625" defaultRowHeight="15"/>
  <cols>
    <col min="1" max="1" width="4.8515625" style="4" bestFit="1" customWidth="1"/>
    <col min="2" max="2" width="32.421875" style="3" customWidth="1"/>
    <col min="3" max="3" width="2.57421875" style="3" customWidth="1"/>
    <col min="4" max="4" width="2.140625" style="3" customWidth="1"/>
    <col min="5" max="5" width="5.7109375" style="3" customWidth="1"/>
    <col min="6" max="6" width="12.00390625" style="3" customWidth="1"/>
    <col min="7" max="7" width="18.421875" style="6" bestFit="1" customWidth="1"/>
    <col min="8" max="8" width="14.7109375" style="7" bestFit="1" customWidth="1"/>
    <col min="9" max="9" width="16.00390625" style="2" customWidth="1"/>
    <col min="10" max="10" width="9.7109375" style="3" customWidth="1"/>
    <col min="11" max="11" width="9.00390625" style="3" hidden="1" customWidth="1"/>
    <col min="12" max="12" width="0.2890625" style="3" customWidth="1"/>
    <col min="13" max="16384" width="9.00390625" style="3" customWidth="1"/>
  </cols>
  <sheetData>
    <row r="1" spans="1:8" ht="17.25">
      <c r="A1" s="105" t="s">
        <v>14</v>
      </c>
      <c r="B1" s="105"/>
      <c r="C1" s="105"/>
      <c r="D1" s="105"/>
      <c r="E1" s="105"/>
      <c r="F1" s="1"/>
      <c r="G1" s="1"/>
      <c r="H1" s="1"/>
    </row>
    <row r="2" spans="1:8" ht="15">
      <c r="A2" s="278" t="s">
        <v>15</v>
      </c>
      <c r="B2" s="278"/>
      <c r="C2" s="278"/>
      <c r="D2" s="278"/>
      <c r="E2" s="278"/>
      <c r="F2" s="1"/>
      <c r="G2" s="1"/>
      <c r="H2" s="1"/>
    </row>
    <row r="3" ht="7.5" customHeight="1">
      <c r="F3" s="5"/>
    </row>
    <row r="4" spans="2:6" ht="15" customHeight="1" thickBot="1">
      <c r="B4" s="107" t="s">
        <v>16</v>
      </c>
      <c r="C4" s="279">
        <v>10</v>
      </c>
      <c r="D4" s="279"/>
      <c r="E4" s="279"/>
      <c r="F4" s="5"/>
    </row>
    <row r="5" spans="2:9" ht="15" customHeight="1" thickBot="1">
      <c r="B5" s="107" t="s">
        <v>17</v>
      </c>
      <c r="C5" s="280">
        <v>31535.42</v>
      </c>
      <c r="D5" s="280"/>
      <c r="E5" s="281"/>
      <c r="F5" s="282" t="s">
        <v>20</v>
      </c>
      <c r="G5" s="283"/>
      <c r="H5" s="284"/>
      <c r="I5" s="273"/>
    </row>
    <row r="6" spans="1:9" s="5" customFormat="1" ht="15.75" thickBot="1">
      <c r="A6" s="108" t="s">
        <v>18</v>
      </c>
      <c r="B6" s="274" t="s">
        <v>19</v>
      </c>
      <c r="C6" s="275"/>
      <c r="D6" s="275"/>
      <c r="E6" s="275"/>
      <c r="F6" s="8" t="s">
        <v>21</v>
      </c>
      <c r="G6" s="121" t="s">
        <v>22</v>
      </c>
      <c r="H6" s="112" t="s">
        <v>0</v>
      </c>
      <c r="I6" s="273"/>
    </row>
    <row r="7" spans="1:9" s="5" customFormat="1" ht="15">
      <c r="A7" s="80">
        <v>1</v>
      </c>
      <c r="B7" s="276" t="s">
        <v>23</v>
      </c>
      <c r="C7" s="277"/>
      <c r="D7" s="277"/>
      <c r="E7" s="277"/>
      <c r="F7" s="9" t="s">
        <v>24</v>
      </c>
      <c r="G7" s="122" t="s">
        <v>24</v>
      </c>
      <c r="H7" s="113" t="s">
        <v>2</v>
      </c>
      <c r="I7" s="10"/>
    </row>
    <row r="8" spans="1:8" ht="15">
      <c r="A8" s="11"/>
      <c r="B8" s="12" t="s">
        <v>16</v>
      </c>
      <c r="C8" s="13"/>
      <c r="D8" s="14"/>
      <c r="E8" s="15"/>
      <c r="F8" s="16">
        <f>(C5*C4)</f>
        <v>315354.19999999995</v>
      </c>
      <c r="G8" s="123">
        <f>F8*12</f>
        <v>3784250.3999999994</v>
      </c>
      <c r="H8" s="114"/>
    </row>
    <row r="9" spans="1:9" ht="15">
      <c r="A9" s="17"/>
      <c r="B9" s="12" t="s">
        <v>25</v>
      </c>
      <c r="C9" s="18"/>
      <c r="D9" s="18"/>
      <c r="E9" s="18"/>
      <c r="F9" s="16">
        <f>G9/12</f>
        <v>12500</v>
      </c>
      <c r="G9" s="123">
        <v>150000</v>
      </c>
      <c r="H9" s="115"/>
      <c r="I9" s="10"/>
    </row>
    <row r="10" spans="1:8" ht="15">
      <c r="A10" s="17"/>
      <c r="B10" s="12" t="s">
        <v>71</v>
      </c>
      <c r="C10" s="19"/>
      <c r="D10" s="19"/>
      <c r="E10" s="19"/>
      <c r="F10" s="16">
        <f aca="true" t="shared" si="0" ref="F10:F18">G10/12</f>
        <v>108333.33333333333</v>
      </c>
      <c r="G10" s="123">
        <f>1100000+200000</f>
        <v>1300000</v>
      </c>
      <c r="H10" s="115"/>
    </row>
    <row r="11" spans="1:8" ht="15">
      <c r="A11" s="17"/>
      <c r="B11" s="12" t="s">
        <v>27</v>
      </c>
      <c r="C11" s="19"/>
      <c r="D11" s="19"/>
      <c r="E11" s="19"/>
      <c r="F11" s="16">
        <f t="shared" si="0"/>
        <v>141666.66666666666</v>
      </c>
      <c r="G11" s="123">
        <v>1700000</v>
      </c>
      <c r="H11" s="115"/>
    </row>
    <row r="12" spans="1:8" ht="15">
      <c r="A12" s="17"/>
      <c r="B12" s="12" t="s">
        <v>28</v>
      </c>
      <c r="C12" s="19"/>
      <c r="D12" s="19"/>
      <c r="E12" s="19"/>
      <c r="F12" s="16">
        <f t="shared" si="0"/>
        <v>62500</v>
      </c>
      <c r="G12" s="123">
        <v>750000</v>
      </c>
      <c r="H12" s="115"/>
    </row>
    <row r="13" spans="1:11" ht="15">
      <c r="A13" s="17"/>
      <c r="B13" s="12" t="s">
        <v>36</v>
      </c>
      <c r="C13" s="19"/>
      <c r="D13" s="19"/>
      <c r="E13" s="19"/>
      <c r="F13" s="16">
        <f t="shared" si="0"/>
        <v>8333.333333333334</v>
      </c>
      <c r="G13" s="123">
        <v>100000</v>
      </c>
      <c r="H13" s="115"/>
      <c r="K13" s="3" t="s">
        <v>74</v>
      </c>
    </row>
    <row r="14" spans="1:8" ht="15">
      <c r="A14" s="17"/>
      <c r="B14" s="12" t="s">
        <v>37</v>
      </c>
      <c r="C14" s="19"/>
      <c r="D14" s="19"/>
      <c r="E14" s="19"/>
      <c r="F14" s="16">
        <f t="shared" si="0"/>
        <v>3333.3333333333335</v>
      </c>
      <c r="G14" s="123">
        <v>40000</v>
      </c>
      <c r="H14" s="115"/>
    </row>
    <row r="15" spans="1:8" ht="15">
      <c r="A15" s="17"/>
      <c r="B15" s="12" t="s">
        <v>29</v>
      </c>
      <c r="C15" s="19"/>
      <c r="D15" s="19"/>
      <c r="E15" s="19"/>
      <c r="F15" s="16">
        <f t="shared" si="0"/>
        <v>4166.666666666667</v>
      </c>
      <c r="G15" s="123">
        <v>50000</v>
      </c>
      <c r="H15" s="115"/>
    </row>
    <row r="16" spans="1:8" ht="15">
      <c r="A16" s="17"/>
      <c r="B16" s="12" t="s">
        <v>73</v>
      </c>
      <c r="C16" s="19"/>
      <c r="D16" s="19"/>
      <c r="E16" s="19"/>
      <c r="F16" s="16">
        <f t="shared" si="0"/>
        <v>6250</v>
      </c>
      <c r="G16" s="123">
        <v>75000</v>
      </c>
      <c r="H16" s="115"/>
    </row>
    <row r="17" spans="1:8" ht="15">
      <c r="A17" s="17"/>
      <c r="B17" s="12" t="s">
        <v>72</v>
      </c>
      <c r="C17" s="19"/>
      <c r="D17" s="19"/>
      <c r="E17" s="19"/>
      <c r="F17" s="16">
        <f t="shared" si="0"/>
        <v>8333.333333333334</v>
      </c>
      <c r="G17" s="123">
        <v>100000</v>
      </c>
      <c r="H17" s="115"/>
    </row>
    <row r="18" spans="1:8" ht="15.75" thickBot="1">
      <c r="A18" s="17"/>
      <c r="B18" s="12" t="s">
        <v>30</v>
      </c>
      <c r="C18" s="88"/>
      <c r="D18" s="88"/>
      <c r="E18" s="19"/>
      <c r="F18" s="16">
        <f t="shared" si="0"/>
        <v>4166.666666666667</v>
      </c>
      <c r="G18" s="123">
        <v>50000</v>
      </c>
      <c r="H18" s="115"/>
    </row>
    <row r="19" spans="1:9" s="25" customFormat="1" ht="15.75" thickBot="1">
      <c r="A19" s="20"/>
      <c r="B19" s="21" t="s">
        <v>31</v>
      </c>
      <c r="C19" s="89"/>
      <c r="D19" s="89"/>
      <c r="E19" s="22"/>
      <c r="F19" s="23">
        <f>SUM(F8:F18)</f>
        <v>674937.5333333333</v>
      </c>
      <c r="G19" s="124">
        <f>SUM(G8:G18)</f>
        <v>8099250.399999999</v>
      </c>
      <c r="H19" s="116">
        <f>(G19/G19)/100%</f>
        <v>1</v>
      </c>
      <c r="I19" s="24"/>
    </row>
    <row r="20" spans="1:8" ht="15.75" thickTop="1">
      <c r="A20" s="81">
        <v>2</v>
      </c>
      <c r="B20" s="26" t="s">
        <v>32</v>
      </c>
      <c r="C20" s="90"/>
      <c r="D20" s="90"/>
      <c r="E20" s="27"/>
      <c r="F20" s="28"/>
      <c r="G20" s="125"/>
      <c r="H20" s="115"/>
    </row>
    <row r="21" spans="1:9" ht="15">
      <c r="A21" s="82">
        <v>2.1</v>
      </c>
      <c r="B21" s="83" t="s">
        <v>33</v>
      </c>
      <c r="C21" s="91"/>
      <c r="D21" s="91"/>
      <c r="E21" s="74"/>
      <c r="F21" s="31"/>
      <c r="G21" s="126"/>
      <c r="H21" s="117"/>
      <c r="I21" s="10"/>
    </row>
    <row r="22" spans="1:9" ht="15">
      <c r="A22" s="29"/>
      <c r="B22" s="30" t="s">
        <v>34</v>
      </c>
      <c r="C22" s="97"/>
      <c r="D22" s="92"/>
      <c r="E22" s="74"/>
      <c r="F22" s="109">
        <v>150000</v>
      </c>
      <c r="G22" s="127">
        <f>F22*12</f>
        <v>1800000</v>
      </c>
      <c r="H22" s="115">
        <f>(G22/G19)/100%</f>
        <v>0.22224278928331442</v>
      </c>
      <c r="I22" s="10"/>
    </row>
    <row r="23" spans="1:9" ht="15">
      <c r="A23" s="29"/>
      <c r="B23" s="30" t="s">
        <v>75</v>
      </c>
      <c r="C23" s="97"/>
      <c r="D23" s="92"/>
      <c r="E23" s="74"/>
      <c r="F23" s="138">
        <v>3000</v>
      </c>
      <c r="G23" s="128">
        <f>F23*12</f>
        <v>36000</v>
      </c>
      <c r="H23" s="115"/>
      <c r="I23" s="10"/>
    </row>
    <row r="24" spans="1:9" ht="15.75" thickBot="1">
      <c r="A24" s="29"/>
      <c r="B24" s="79" t="s">
        <v>35</v>
      </c>
      <c r="C24" s="93"/>
      <c r="D24" s="94"/>
      <c r="E24" s="6"/>
      <c r="F24" s="78">
        <v>3000</v>
      </c>
      <c r="G24" s="129">
        <f>F24*12</f>
        <v>36000</v>
      </c>
      <c r="H24" s="115">
        <f>((G24/G19)/100%)</f>
        <v>0.004444855785666288</v>
      </c>
      <c r="I24" s="10"/>
    </row>
    <row r="25" spans="1:9" ht="15.75" thickBot="1">
      <c r="A25" s="29"/>
      <c r="B25" s="33" t="s">
        <v>38</v>
      </c>
      <c r="C25" s="95"/>
      <c r="D25" s="95"/>
      <c r="E25" s="34"/>
      <c r="F25" s="139">
        <f>SUM(F22:F24)</f>
        <v>156000</v>
      </c>
      <c r="G25" s="139">
        <f>SUM(G22:G24)</f>
        <v>1872000</v>
      </c>
      <c r="H25" s="119">
        <f>(G25/G19)/100%</f>
        <v>0.231132500854647</v>
      </c>
      <c r="I25" s="10"/>
    </row>
    <row r="26" spans="1:9" ht="15">
      <c r="A26" s="82">
        <v>2.2</v>
      </c>
      <c r="B26" s="84" t="s">
        <v>39</v>
      </c>
      <c r="C26" s="96"/>
      <c r="D26" s="96"/>
      <c r="E26" s="37"/>
      <c r="F26" s="38"/>
      <c r="G26" s="130"/>
      <c r="H26" s="120"/>
      <c r="I26" s="10"/>
    </row>
    <row r="27" spans="1:9" ht="15">
      <c r="A27" s="29"/>
      <c r="B27" s="39" t="s">
        <v>40</v>
      </c>
      <c r="C27" s="97">
        <v>6</v>
      </c>
      <c r="D27" s="92" t="s">
        <v>3</v>
      </c>
      <c r="E27" s="15"/>
      <c r="F27" s="32">
        <v>66000</v>
      </c>
      <c r="G27" s="123">
        <f>F27*12</f>
        <v>792000</v>
      </c>
      <c r="H27" s="115">
        <f>(G27/G19)/100%</f>
        <v>0.09778682728465835</v>
      </c>
      <c r="I27" s="10"/>
    </row>
    <row r="28" spans="1:9" ht="15">
      <c r="A28" s="11"/>
      <c r="B28" s="39" t="s">
        <v>41</v>
      </c>
      <c r="C28" s="97"/>
      <c r="D28" s="92"/>
      <c r="E28" s="15"/>
      <c r="F28" s="32">
        <f>G28/12</f>
        <v>2083.3333333333335</v>
      </c>
      <c r="G28" s="123">
        <v>25000</v>
      </c>
      <c r="H28" s="115">
        <f>(G28/G8)/100%</f>
        <v>0.00660632816475358</v>
      </c>
      <c r="I28" s="10"/>
    </row>
    <row r="29" spans="1:9" ht="15">
      <c r="A29" s="11"/>
      <c r="B29" s="39" t="s">
        <v>42</v>
      </c>
      <c r="C29" s="97" t="s">
        <v>12</v>
      </c>
      <c r="D29" s="92"/>
      <c r="E29" s="15"/>
      <c r="F29" s="32">
        <f>G29/12</f>
        <v>16666.666666666668</v>
      </c>
      <c r="G29" s="123">
        <v>200000</v>
      </c>
      <c r="H29" s="115">
        <f>(G29/G19)/100%</f>
        <v>0.024693643253701603</v>
      </c>
      <c r="I29" s="10"/>
    </row>
    <row r="30" spans="1:9" s="41" customFormat="1" ht="15">
      <c r="A30" s="40"/>
      <c r="B30" s="39" t="s">
        <v>43</v>
      </c>
      <c r="C30" s="97" t="s">
        <v>11</v>
      </c>
      <c r="D30" s="92"/>
      <c r="E30" s="15"/>
      <c r="F30" s="110">
        <v>3695</v>
      </c>
      <c r="G30" s="131">
        <f>F30*12</f>
        <v>44340</v>
      </c>
      <c r="H30" s="115">
        <f>(G30/G19)/100%</f>
        <v>0.005474580709345645</v>
      </c>
      <c r="I30" s="10"/>
    </row>
    <row r="31" spans="1:9" s="41" customFormat="1" ht="15">
      <c r="A31" s="85">
        <v>2.3</v>
      </c>
      <c r="B31" s="86" t="s">
        <v>44</v>
      </c>
      <c r="C31" s="97"/>
      <c r="D31" s="92"/>
      <c r="E31" s="15"/>
      <c r="F31" s="32"/>
      <c r="G31" s="123"/>
      <c r="H31" s="118"/>
      <c r="I31" s="10"/>
    </row>
    <row r="32" spans="1:9" ht="15">
      <c r="A32" s="11"/>
      <c r="B32" s="39" t="s">
        <v>45</v>
      </c>
      <c r="C32" s="98"/>
      <c r="D32" s="98"/>
      <c r="E32" s="14"/>
      <c r="F32" s="16">
        <f>G32/12</f>
        <v>750</v>
      </c>
      <c r="G32" s="123">
        <v>9000</v>
      </c>
      <c r="H32" s="118"/>
      <c r="I32" s="10"/>
    </row>
    <row r="33" spans="1:9" s="41" customFormat="1" ht="15">
      <c r="A33" s="40"/>
      <c r="B33" s="39" t="s">
        <v>46</v>
      </c>
      <c r="C33" s="92"/>
      <c r="D33" s="92"/>
      <c r="E33" s="15"/>
      <c r="F33" s="271" t="s">
        <v>76</v>
      </c>
      <c r="G33" s="272"/>
      <c r="H33" s="118"/>
      <c r="I33" s="10"/>
    </row>
    <row r="34" spans="1:9" s="41" customFormat="1" ht="15">
      <c r="A34" s="40"/>
      <c r="B34" s="39" t="s">
        <v>57</v>
      </c>
      <c r="C34" s="92"/>
      <c r="D34" s="92"/>
      <c r="E34" s="15"/>
      <c r="F34" s="16">
        <f>G34/12</f>
        <v>1000</v>
      </c>
      <c r="G34" s="123">
        <v>12000</v>
      </c>
      <c r="H34" s="118"/>
      <c r="I34" s="10"/>
    </row>
    <row r="35" spans="1:9" ht="15">
      <c r="A35" s="11"/>
      <c r="B35" s="39" t="s">
        <v>58</v>
      </c>
      <c r="C35" s="98"/>
      <c r="D35" s="98"/>
      <c r="E35" s="14"/>
      <c r="F35" s="16">
        <f>G35/12</f>
        <v>8333.333333333334</v>
      </c>
      <c r="G35" s="123">
        <v>100000</v>
      </c>
      <c r="H35" s="118"/>
      <c r="I35" s="10"/>
    </row>
    <row r="36" spans="1:9" ht="15.75" thickBot="1">
      <c r="A36" s="11"/>
      <c r="B36" s="39" t="s">
        <v>59</v>
      </c>
      <c r="C36" s="98"/>
      <c r="D36" s="98"/>
      <c r="E36" s="14"/>
      <c r="F36" s="111">
        <v>1000</v>
      </c>
      <c r="G36" s="132">
        <f>F36*12</f>
        <v>12000</v>
      </c>
      <c r="H36" s="115">
        <f>(G36/G19)/100%</f>
        <v>0.0014816185952220963</v>
      </c>
      <c r="I36" s="10"/>
    </row>
    <row r="37" spans="1:9" ht="15.75" thickBot="1">
      <c r="A37" s="11"/>
      <c r="B37" s="33" t="s">
        <v>38</v>
      </c>
      <c r="C37" s="95"/>
      <c r="D37" s="95"/>
      <c r="E37" s="34"/>
      <c r="F37" s="42">
        <f>SUM(F27:F36)</f>
        <v>99528.33333333333</v>
      </c>
      <c r="G37" s="42">
        <f>SUM(G27:G36)</f>
        <v>1194340</v>
      </c>
      <c r="H37" s="119">
        <f>(G37/G19)/100%</f>
        <v>0.14746302941812986</v>
      </c>
      <c r="I37" s="10"/>
    </row>
    <row r="38" spans="1:9" ht="15">
      <c r="A38" s="85">
        <v>2.4</v>
      </c>
      <c r="B38" s="84" t="s">
        <v>47</v>
      </c>
      <c r="C38" s="99"/>
      <c r="D38" s="99"/>
      <c r="E38" s="75"/>
      <c r="F38" s="38"/>
      <c r="G38" s="130"/>
      <c r="H38" s="117"/>
      <c r="I38" s="10"/>
    </row>
    <row r="39" spans="1:9" ht="15">
      <c r="A39" s="40"/>
      <c r="B39" s="30" t="s">
        <v>27</v>
      </c>
      <c r="C39" s="100"/>
      <c r="D39" s="100"/>
      <c r="E39" s="77"/>
      <c r="F39" s="32">
        <v>150000</v>
      </c>
      <c r="G39" s="123">
        <f>F39*12</f>
        <v>1800000</v>
      </c>
      <c r="H39" s="117">
        <f>(G39/G19)/100%</f>
        <v>0.22224278928331442</v>
      </c>
      <c r="I39" s="10"/>
    </row>
    <row r="40" spans="1:9" ht="15">
      <c r="A40" s="40"/>
      <c r="B40" s="30" t="s">
        <v>26</v>
      </c>
      <c r="C40" s="101"/>
      <c r="D40" s="101"/>
      <c r="E40" s="76"/>
      <c r="F40" s="32">
        <v>120000</v>
      </c>
      <c r="G40" s="123">
        <f>F40*12</f>
        <v>1440000</v>
      </c>
      <c r="H40" s="117">
        <f>(G40/G19)/100%</f>
        <v>0.17779423142665154</v>
      </c>
      <c r="I40" s="10"/>
    </row>
    <row r="41" spans="1:9" ht="15">
      <c r="A41" s="40"/>
      <c r="B41" s="30" t="s">
        <v>48</v>
      </c>
      <c r="C41" s="100"/>
      <c r="D41" s="100"/>
      <c r="E41" s="77"/>
      <c r="F41" s="32">
        <v>4000</v>
      </c>
      <c r="G41" s="123">
        <f>F41*12</f>
        <v>48000</v>
      </c>
      <c r="H41" s="117">
        <f>(G41/G19)/100%</f>
        <v>0.005926474380888385</v>
      </c>
      <c r="I41" s="10"/>
    </row>
    <row r="42" spans="1:9" ht="15.75" thickBot="1">
      <c r="A42" s="40"/>
      <c r="B42" s="79" t="s">
        <v>28</v>
      </c>
      <c r="C42" s="102"/>
      <c r="D42" s="102"/>
      <c r="E42" s="68"/>
      <c r="F42" s="78">
        <v>16000</v>
      </c>
      <c r="G42" s="133">
        <f>F42*12</f>
        <v>192000</v>
      </c>
      <c r="H42" s="117"/>
      <c r="I42" s="10"/>
    </row>
    <row r="43" spans="1:9" ht="15.75" thickBot="1">
      <c r="A43" s="11"/>
      <c r="B43" s="33" t="s">
        <v>38</v>
      </c>
      <c r="C43" s="95"/>
      <c r="D43" s="95"/>
      <c r="E43" s="34"/>
      <c r="F43" s="42">
        <f>SUM(F39:F42)</f>
        <v>290000</v>
      </c>
      <c r="G43" s="42">
        <f>SUM(G39:G42)</f>
        <v>3480000</v>
      </c>
      <c r="H43" s="119">
        <f>(G43/G19)/100%</f>
        <v>0.4296693926144079</v>
      </c>
      <c r="I43" s="10"/>
    </row>
    <row r="44" spans="1:8" ht="15">
      <c r="A44" s="85">
        <v>2.5</v>
      </c>
      <c r="B44" s="84" t="s">
        <v>49</v>
      </c>
      <c r="C44" s="96"/>
      <c r="D44" s="96"/>
      <c r="E44" s="37"/>
      <c r="F44" s="38"/>
      <c r="G44" s="130"/>
      <c r="H44" s="120"/>
    </row>
    <row r="45" spans="1:9" ht="15">
      <c r="A45" s="40"/>
      <c r="B45" s="39" t="s">
        <v>50</v>
      </c>
      <c r="C45" s="92"/>
      <c r="D45" s="92"/>
      <c r="E45" s="15"/>
      <c r="F45" s="32">
        <v>3000</v>
      </c>
      <c r="G45" s="134">
        <f>F45*12</f>
        <v>36000</v>
      </c>
      <c r="H45" s="115">
        <f>(G45/G19)/100%</f>
        <v>0.004444855785666288</v>
      </c>
      <c r="I45" s="10"/>
    </row>
    <row r="46" spans="1:9" ht="15">
      <c r="A46" s="40"/>
      <c r="B46" s="39" t="s">
        <v>51</v>
      </c>
      <c r="C46" s="92"/>
      <c r="D46" s="92"/>
      <c r="E46" s="15"/>
      <c r="F46" s="32">
        <v>5000</v>
      </c>
      <c r="G46" s="134">
        <f aca="true" t="shared" si="1" ref="G46:G51">F46*12</f>
        <v>60000</v>
      </c>
      <c r="H46" s="115">
        <f>(G46/G19)/100%</f>
        <v>0.007408092976110481</v>
      </c>
      <c r="I46" s="10"/>
    </row>
    <row r="47" spans="1:9" ht="15">
      <c r="A47" s="40"/>
      <c r="B47" s="39" t="s">
        <v>52</v>
      </c>
      <c r="C47" s="97"/>
      <c r="D47" s="97"/>
      <c r="E47" s="43"/>
      <c r="F47" s="32">
        <v>3000</v>
      </c>
      <c r="G47" s="134">
        <f t="shared" si="1"/>
        <v>36000</v>
      </c>
      <c r="H47" s="115">
        <f>(G47/G19)/100%</f>
        <v>0.004444855785666288</v>
      </c>
      <c r="I47" s="10"/>
    </row>
    <row r="48" spans="1:9" ht="15">
      <c r="A48" s="40"/>
      <c r="B48" s="39" t="s">
        <v>53</v>
      </c>
      <c r="C48" s="92"/>
      <c r="D48" s="92"/>
      <c r="E48" s="15"/>
      <c r="F48" s="32">
        <v>3500</v>
      </c>
      <c r="G48" s="134">
        <f t="shared" si="1"/>
        <v>42000</v>
      </c>
      <c r="H48" s="115">
        <f>(G48/G19)/100%</f>
        <v>0.005185665083277336</v>
      </c>
      <c r="I48" s="10"/>
    </row>
    <row r="49" spans="1:9" ht="15">
      <c r="A49" s="40"/>
      <c r="B49" s="39" t="s">
        <v>54</v>
      </c>
      <c r="C49" s="98"/>
      <c r="D49" s="98"/>
      <c r="E49" s="14"/>
      <c r="F49" s="32">
        <v>4000</v>
      </c>
      <c r="G49" s="134">
        <f t="shared" si="1"/>
        <v>48000</v>
      </c>
      <c r="H49" s="115">
        <f>(G49/G19)/100%</f>
        <v>0.005926474380888385</v>
      </c>
      <c r="I49" s="10"/>
    </row>
    <row r="50" spans="1:8" ht="15">
      <c r="A50" s="40"/>
      <c r="B50" s="39" t="s">
        <v>55</v>
      </c>
      <c r="C50" s="98"/>
      <c r="D50" s="98"/>
      <c r="E50" s="14"/>
      <c r="F50" s="32">
        <v>4000</v>
      </c>
      <c r="G50" s="134">
        <f t="shared" si="1"/>
        <v>48000</v>
      </c>
      <c r="H50" s="115">
        <f>(G50/G19)/100%</f>
        <v>0.005926474380888385</v>
      </c>
    </row>
    <row r="51" spans="1:8" ht="15.75" thickBot="1">
      <c r="A51" s="40"/>
      <c r="B51" s="39" t="s">
        <v>56</v>
      </c>
      <c r="C51" s="98"/>
      <c r="D51" s="98"/>
      <c r="E51" s="14"/>
      <c r="F51" s="32">
        <v>5000</v>
      </c>
      <c r="G51" s="134">
        <f t="shared" si="1"/>
        <v>60000</v>
      </c>
      <c r="H51" s="115">
        <f>(G51/G19)/100%</f>
        <v>0.007408092976110481</v>
      </c>
    </row>
    <row r="52" spans="1:8" ht="15.75" thickBot="1">
      <c r="A52" s="40"/>
      <c r="B52" s="33" t="s">
        <v>38</v>
      </c>
      <c r="C52" s="95"/>
      <c r="D52" s="95"/>
      <c r="E52" s="34"/>
      <c r="F52" s="35">
        <f>SUM(F45:F51)</f>
        <v>27500</v>
      </c>
      <c r="G52" s="35">
        <f>SUM(G45:G51)</f>
        <v>330000</v>
      </c>
      <c r="H52" s="119">
        <f>(G52/G19)/100%</f>
        <v>0.04074451136860765</v>
      </c>
    </row>
    <row r="53" spans="1:8" ht="15">
      <c r="A53" s="85">
        <v>2.6</v>
      </c>
      <c r="B53" s="84" t="s">
        <v>60</v>
      </c>
      <c r="C53" s="96"/>
      <c r="D53" s="96"/>
      <c r="E53" s="37"/>
      <c r="F53" s="44"/>
      <c r="G53" s="135"/>
      <c r="H53" s="120"/>
    </row>
    <row r="54" spans="1:8" ht="15">
      <c r="A54" s="40"/>
      <c r="B54" s="30" t="s">
        <v>61</v>
      </c>
      <c r="C54" s="98"/>
      <c r="D54" s="98"/>
      <c r="E54" s="14"/>
      <c r="F54" s="32">
        <v>4000</v>
      </c>
      <c r="G54" s="123">
        <f>F54*12</f>
        <v>48000</v>
      </c>
      <c r="H54" s="115">
        <f>(G54/G19)/100%</f>
        <v>0.005926474380888385</v>
      </c>
    </row>
    <row r="55" spans="1:8" ht="15">
      <c r="A55" s="40"/>
      <c r="B55" s="30" t="s">
        <v>62</v>
      </c>
      <c r="C55" s="98"/>
      <c r="D55" s="98"/>
      <c r="E55" s="14"/>
      <c r="F55" s="32">
        <v>3000</v>
      </c>
      <c r="G55" s="123">
        <f aca="true" t="shared" si="2" ref="G55:G60">F55*12</f>
        <v>36000</v>
      </c>
      <c r="H55" s="115">
        <f>(G55/G19)/100%</f>
        <v>0.004444855785666288</v>
      </c>
    </row>
    <row r="56" spans="1:8" ht="15">
      <c r="A56" s="40"/>
      <c r="B56" s="30" t="s">
        <v>63</v>
      </c>
      <c r="C56" s="98" t="s">
        <v>13</v>
      </c>
      <c r="D56" s="98"/>
      <c r="E56" s="14"/>
      <c r="F56" s="32">
        <f>G56/12</f>
        <v>2916.6666666666665</v>
      </c>
      <c r="G56" s="123">
        <v>35000</v>
      </c>
      <c r="H56" s="115">
        <f>(G56/G19)/100%</f>
        <v>0.004321387569397781</v>
      </c>
    </row>
    <row r="57" spans="1:8" ht="15">
      <c r="A57" s="40"/>
      <c r="B57" s="30" t="s">
        <v>64</v>
      </c>
      <c r="C57" s="98"/>
      <c r="D57" s="98"/>
      <c r="E57" s="14"/>
      <c r="F57" s="32">
        <v>1000</v>
      </c>
      <c r="G57" s="123">
        <f t="shared" si="2"/>
        <v>12000</v>
      </c>
      <c r="H57" s="115">
        <f>(G57/G19)/100%</f>
        <v>0.0014816185952220963</v>
      </c>
    </row>
    <row r="58" spans="1:8" ht="15">
      <c r="A58" s="40"/>
      <c r="B58" s="30" t="s">
        <v>65</v>
      </c>
      <c r="C58" s="97" t="s">
        <v>13</v>
      </c>
      <c r="D58" s="97"/>
      <c r="E58" s="43"/>
      <c r="F58" s="32">
        <f>G58/12</f>
        <v>500</v>
      </c>
      <c r="G58" s="123">
        <v>6000</v>
      </c>
      <c r="H58" s="115">
        <f>(G58/G19)/100%</f>
        <v>0.0007408092976110482</v>
      </c>
    </row>
    <row r="59" spans="1:8" ht="15">
      <c r="A59" s="40"/>
      <c r="B59" s="30" t="s">
        <v>66</v>
      </c>
      <c r="C59" s="97"/>
      <c r="D59" s="97"/>
      <c r="E59" s="43"/>
      <c r="F59" s="32">
        <v>3000</v>
      </c>
      <c r="G59" s="123">
        <f t="shared" si="2"/>
        <v>36000</v>
      </c>
      <c r="H59" s="115">
        <f>(G59/G19)/100%</f>
        <v>0.004444855785666288</v>
      </c>
    </row>
    <row r="60" spans="1:9" ht="15.75" thickBot="1">
      <c r="A60" s="40"/>
      <c r="B60" s="30" t="s">
        <v>56</v>
      </c>
      <c r="C60" s="98"/>
      <c r="D60" s="98"/>
      <c r="E60" s="14"/>
      <c r="F60" s="32">
        <v>2000</v>
      </c>
      <c r="G60" s="123">
        <f t="shared" si="2"/>
        <v>24000</v>
      </c>
      <c r="H60" s="115">
        <f>(G60/G19)/100%</f>
        <v>0.0029632371904441926</v>
      </c>
      <c r="I60" s="45"/>
    </row>
    <row r="61" spans="1:8" ht="15.75" thickBot="1">
      <c r="A61" s="40"/>
      <c r="B61" s="33" t="s">
        <v>38</v>
      </c>
      <c r="C61" s="95"/>
      <c r="D61" s="95"/>
      <c r="E61" s="34"/>
      <c r="F61" s="42">
        <f>SUM(F54:F60)</f>
        <v>16416.666666666664</v>
      </c>
      <c r="G61" s="42">
        <f>SUM(G54:G60)</f>
        <v>197000</v>
      </c>
      <c r="H61" s="119">
        <f>(G61/G19)/100%</f>
        <v>0.024323238604896078</v>
      </c>
    </row>
    <row r="62" spans="1:8" ht="15">
      <c r="A62" s="85">
        <v>2.7</v>
      </c>
      <c r="B62" s="87" t="s">
        <v>67</v>
      </c>
      <c r="C62" s="99"/>
      <c r="D62" s="99"/>
      <c r="E62" s="46"/>
      <c r="F62" s="47"/>
      <c r="G62" s="136"/>
      <c r="H62" s="120"/>
    </row>
    <row r="63" spans="1:9" ht="15">
      <c r="A63" s="40"/>
      <c r="B63" s="30" t="s">
        <v>68</v>
      </c>
      <c r="C63" s="98"/>
      <c r="D63" s="98"/>
      <c r="E63" s="14"/>
      <c r="F63" s="32">
        <f>G63/12</f>
        <v>1250</v>
      </c>
      <c r="G63" s="128">
        <v>15000</v>
      </c>
      <c r="H63" s="115">
        <f>(G63/G19)</f>
        <v>0.0018520232440276203</v>
      </c>
      <c r="I63" s="10"/>
    </row>
    <row r="64" spans="1:8" ht="15">
      <c r="A64" s="40"/>
      <c r="B64" s="30" t="s">
        <v>69</v>
      </c>
      <c r="C64" s="98"/>
      <c r="D64" s="98"/>
      <c r="E64" s="14"/>
      <c r="F64" s="32">
        <f>G64/12</f>
        <v>416.6666666666667</v>
      </c>
      <c r="G64" s="128">
        <v>5000</v>
      </c>
      <c r="H64" s="115">
        <f>(G64/G19)/100%</f>
        <v>0.0006173410813425401</v>
      </c>
    </row>
    <row r="65" spans="1:8" ht="15">
      <c r="A65" s="40"/>
      <c r="B65" s="30" t="s">
        <v>77</v>
      </c>
      <c r="C65" s="98"/>
      <c r="D65" s="98"/>
      <c r="E65" s="14"/>
      <c r="F65" s="32">
        <f>G65/12</f>
        <v>4166.666666666667</v>
      </c>
      <c r="G65" s="128">
        <v>50000</v>
      </c>
      <c r="H65" s="115">
        <f>(G65/G19)/100%</f>
        <v>0.006173410813425401</v>
      </c>
    </row>
    <row r="66" spans="1:8" ht="15.75" thickBot="1">
      <c r="A66" s="40"/>
      <c r="B66" s="30" t="s">
        <v>70</v>
      </c>
      <c r="C66" s="103" t="s">
        <v>13</v>
      </c>
      <c r="D66" s="104"/>
      <c r="E66" s="48"/>
      <c r="F66" s="32">
        <f>G66/12</f>
        <v>1833.3333333333333</v>
      </c>
      <c r="G66" s="128">
        <v>22000</v>
      </c>
      <c r="H66" s="115">
        <f>(G66/G19)/100%</f>
        <v>0.0027163007579071763</v>
      </c>
    </row>
    <row r="67" spans="1:8" ht="15.75" thickBot="1">
      <c r="A67" s="40"/>
      <c r="B67" s="33" t="s">
        <v>38</v>
      </c>
      <c r="C67" s="95"/>
      <c r="D67" s="95"/>
      <c r="E67" s="34"/>
      <c r="F67" s="42">
        <f>SUM(F60:F66)</f>
        <v>26083.333333333332</v>
      </c>
      <c r="G67" s="42">
        <f>SUM(G60:G66)</f>
        <v>313000</v>
      </c>
      <c r="H67" s="119">
        <f>(G67/G25)/100%</f>
        <v>0.1672008547008547</v>
      </c>
    </row>
    <row r="68" spans="1:8" ht="15.75" thickBot="1">
      <c r="A68" s="85">
        <v>2.8</v>
      </c>
      <c r="B68" s="153" t="s">
        <v>79</v>
      </c>
      <c r="C68" s="140"/>
      <c r="D68" s="140"/>
      <c r="E68" s="141"/>
      <c r="F68" s="142"/>
      <c r="G68" s="142"/>
      <c r="H68" s="143"/>
    </row>
    <row r="69" spans="1:8" ht="15.75" thickBot="1">
      <c r="A69" s="40"/>
      <c r="B69" s="144" t="s">
        <v>78</v>
      </c>
      <c r="C69" s="140"/>
      <c r="D69" s="140"/>
      <c r="E69" s="141"/>
      <c r="F69" s="145">
        <f>G69/12</f>
        <v>53333.333333333336</v>
      </c>
      <c r="G69" s="145">
        <v>640000</v>
      </c>
      <c r="H69" s="146"/>
    </row>
    <row r="70" spans="1:8" ht="15.75" thickBot="1">
      <c r="A70" s="40"/>
      <c r="B70" s="144" t="s">
        <v>80</v>
      </c>
      <c r="C70" s="140"/>
      <c r="D70" s="140"/>
      <c r="E70" s="141"/>
      <c r="F70" s="145">
        <f>G70/12</f>
        <v>35833.333333333336</v>
      </c>
      <c r="G70" s="145">
        <f>430*1000</f>
        <v>430000</v>
      </c>
      <c r="H70" s="146"/>
    </row>
    <row r="71" spans="1:8" ht="15.75" thickBot="1">
      <c r="A71" s="40"/>
      <c r="B71" s="144" t="s">
        <v>81</v>
      </c>
      <c r="C71" s="140"/>
      <c r="D71" s="140"/>
      <c r="E71" s="141"/>
      <c r="F71" s="145">
        <f>G71/12</f>
        <v>37500</v>
      </c>
      <c r="G71" s="145">
        <v>450000</v>
      </c>
      <c r="H71" s="146"/>
    </row>
    <row r="72" spans="1:8" ht="15.75" thickBot="1">
      <c r="A72" s="40"/>
      <c r="B72" s="144" t="s">
        <v>83</v>
      </c>
      <c r="C72" s="140"/>
      <c r="D72" s="140"/>
      <c r="E72" s="141"/>
      <c r="F72" s="147">
        <f>G72/12</f>
        <v>58333.333333333336</v>
      </c>
      <c r="G72" s="145">
        <v>700000</v>
      </c>
      <c r="H72" s="146"/>
    </row>
    <row r="73" spans="1:8" ht="15.75" thickBot="1">
      <c r="A73" s="40"/>
      <c r="B73" s="144" t="s">
        <v>82</v>
      </c>
      <c r="C73" s="140"/>
      <c r="D73" s="140"/>
      <c r="E73" s="141"/>
      <c r="F73" s="147">
        <f>G73/12</f>
        <v>41666.666666666664</v>
      </c>
      <c r="G73" s="145">
        <v>500000</v>
      </c>
      <c r="H73" s="146"/>
    </row>
    <row r="74" spans="1:8" ht="15.75" thickBot="1">
      <c r="A74" s="40"/>
      <c r="B74" s="33" t="s">
        <v>38</v>
      </c>
      <c r="C74" s="95"/>
      <c r="D74" s="95"/>
      <c r="E74" s="34"/>
      <c r="F74" s="42">
        <f>SUM(F69:F73)</f>
        <v>226666.66666666666</v>
      </c>
      <c r="G74" s="42">
        <f>SUM(G67:G73)</f>
        <v>3033000</v>
      </c>
      <c r="H74" s="119"/>
    </row>
    <row r="75" spans="1:8" ht="15.75" thickBot="1">
      <c r="A75" s="137"/>
      <c r="B75" s="148" t="s">
        <v>38</v>
      </c>
      <c r="C75" s="149"/>
      <c r="D75" s="149"/>
      <c r="E75" s="150"/>
      <c r="F75" s="151">
        <f>+F25+F37+F43+F52+F61+F74</f>
        <v>816111.6666666665</v>
      </c>
      <c r="G75" s="151">
        <f>+G25+G37+G43+G52+G61+G74</f>
        <v>10106340</v>
      </c>
      <c r="H75" s="152">
        <f>(G75/G19)/100%</f>
        <v>1.2478117728030733</v>
      </c>
    </row>
    <row r="76" spans="1:8" ht="15.75" thickBot="1">
      <c r="A76" s="11"/>
      <c r="B76" s="49" t="s">
        <v>84</v>
      </c>
      <c r="C76" s="50"/>
      <c r="D76" s="50"/>
      <c r="E76" s="50"/>
      <c r="F76" s="51"/>
      <c r="G76" s="51"/>
      <c r="H76" s="52">
        <f>(G76/G19)/100%</f>
        <v>0</v>
      </c>
    </row>
    <row r="77" spans="1:9" s="57" customFormat="1" ht="16.5" thickBot="1" thickTop="1">
      <c r="A77" s="11"/>
      <c r="B77" s="53" t="s">
        <v>4</v>
      </c>
      <c r="C77" s="54"/>
      <c r="D77" s="54"/>
      <c r="E77" s="54"/>
      <c r="F77" s="55"/>
      <c r="G77" s="55"/>
      <c r="H77" s="56"/>
      <c r="I77" s="2"/>
    </row>
    <row r="78" spans="1:8" ht="15.75" thickBot="1">
      <c r="A78" s="82">
        <v>2.8</v>
      </c>
      <c r="B78" s="106" t="s">
        <v>5</v>
      </c>
      <c r="C78" s="34"/>
      <c r="D78" s="34"/>
      <c r="E78" s="34"/>
      <c r="F78" s="35"/>
      <c r="G78" s="36"/>
      <c r="H78" s="56"/>
    </row>
    <row r="79" spans="1:9" s="57" customFormat="1" ht="15.75" thickBot="1">
      <c r="A79" s="58"/>
      <c r="B79" s="59" t="s">
        <v>6</v>
      </c>
      <c r="C79" s="60"/>
      <c r="D79" s="60"/>
      <c r="E79" s="60"/>
      <c r="F79" s="61"/>
      <c r="G79" s="62"/>
      <c r="H79" s="63"/>
      <c r="I79" s="2"/>
    </row>
    <row r="80" spans="1:9" s="57" customFormat="1" ht="15">
      <c r="A80" s="54"/>
      <c r="B80" s="54"/>
      <c r="C80" s="54"/>
      <c r="D80" s="54"/>
      <c r="E80" s="54"/>
      <c r="F80" s="64"/>
      <c r="G80" s="65"/>
      <c r="H80" s="66"/>
      <c r="I80" s="2"/>
    </row>
    <row r="81" spans="1:9" s="67" customFormat="1" ht="15">
      <c r="A81" s="4"/>
      <c r="B81" s="3"/>
      <c r="C81" s="3"/>
      <c r="D81" s="3"/>
      <c r="E81" s="3"/>
      <c r="F81" s="69"/>
      <c r="G81" s="70"/>
      <c r="H81" s="71"/>
      <c r="I81" s="2"/>
    </row>
    <row r="82" spans="6:8" ht="15">
      <c r="F82" s="69"/>
      <c r="G82" s="70"/>
      <c r="H82" s="71"/>
    </row>
    <row r="83" spans="6:8" ht="15">
      <c r="F83" s="69"/>
      <c r="G83" s="70"/>
      <c r="H83" s="71"/>
    </row>
    <row r="84" spans="1:8" s="2" customFormat="1" ht="15">
      <c r="A84" s="4"/>
      <c r="B84" s="3"/>
      <c r="C84" s="3"/>
      <c r="D84" s="3"/>
      <c r="E84" s="3"/>
      <c r="F84" s="69"/>
      <c r="G84" s="70"/>
      <c r="H84" s="71"/>
    </row>
    <row r="85" spans="1:8" s="2" customFormat="1" ht="15">
      <c r="A85" s="4"/>
      <c r="B85" s="3"/>
      <c r="C85" s="3"/>
      <c r="D85" s="3"/>
      <c r="E85" s="3"/>
      <c r="F85" s="69"/>
      <c r="G85" s="70"/>
      <c r="H85" s="71"/>
    </row>
    <row r="86" spans="1:8" s="2" customFormat="1" ht="15">
      <c r="A86" s="4"/>
      <c r="B86" s="3"/>
      <c r="C86" s="3"/>
      <c r="D86" s="3"/>
      <c r="E86" s="3"/>
      <c r="F86" s="69"/>
      <c r="G86" s="70"/>
      <c r="H86" s="71"/>
    </row>
    <row r="87" spans="1:8" s="2" customFormat="1" ht="15">
      <c r="A87" s="4"/>
      <c r="B87" s="3"/>
      <c r="C87" s="3"/>
      <c r="D87" s="3"/>
      <c r="E87" s="3"/>
      <c r="F87" s="69"/>
      <c r="G87" s="70"/>
      <c r="H87" s="71"/>
    </row>
    <row r="88" spans="1:8" s="2" customFormat="1" ht="15">
      <c r="A88" s="4"/>
      <c r="B88" s="3"/>
      <c r="C88" s="3"/>
      <c r="D88" s="3"/>
      <c r="E88" s="3"/>
      <c r="F88" s="69"/>
      <c r="G88" s="70"/>
      <c r="H88" s="71"/>
    </row>
    <row r="89" spans="1:8" s="2" customFormat="1" ht="15">
      <c r="A89" s="4"/>
      <c r="B89" s="3"/>
      <c r="C89" s="3"/>
      <c r="D89" s="3"/>
      <c r="E89" s="3"/>
      <c r="F89" s="69"/>
      <c r="G89" s="70"/>
      <c r="H89" s="71"/>
    </row>
    <row r="90" spans="1:8" s="2" customFormat="1" ht="15">
      <c r="A90" s="4"/>
      <c r="B90" s="3"/>
      <c r="C90" s="3"/>
      <c r="D90" s="3"/>
      <c r="E90" s="3"/>
      <c r="F90" s="69"/>
      <c r="G90" s="70"/>
      <c r="H90" s="71"/>
    </row>
    <row r="91" spans="1:8" s="2" customFormat="1" ht="15">
      <c r="A91" s="4"/>
      <c r="B91" s="3"/>
      <c r="C91" s="3"/>
      <c r="D91" s="3"/>
      <c r="E91" s="3"/>
      <c r="F91" s="72"/>
      <c r="G91" s="73"/>
      <c r="H91" s="7"/>
    </row>
    <row r="92" spans="1:8" s="2" customFormat="1" ht="15">
      <c r="A92" s="4"/>
      <c r="B92" s="3"/>
      <c r="C92" s="3"/>
      <c r="D92" s="3"/>
      <c r="E92" s="3"/>
      <c r="F92" s="3"/>
      <c r="G92" s="6"/>
      <c r="H92" s="7"/>
    </row>
    <row r="93" spans="1:8" s="2" customFormat="1" ht="15">
      <c r="A93" s="4"/>
      <c r="B93" s="3"/>
      <c r="C93" s="3"/>
      <c r="D93" s="3"/>
      <c r="E93" s="3"/>
      <c r="F93" s="3"/>
      <c r="G93" s="6"/>
      <c r="H93" s="7"/>
    </row>
    <row r="94" spans="1:8" s="2" customFormat="1" ht="15">
      <c r="A94" s="4"/>
      <c r="B94" s="3"/>
      <c r="C94" s="3"/>
      <c r="D94" s="3"/>
      <c r="E94" s="3"/>
      <c r="F94" s="3"/>
      <c r="G94" s="6"/>
      <c r="H94" s="7"/>
    </row>
    <row r="95" spans="1:8" s="2" customFormat="1" ht="15">
      <c r="A95" s="4"/>
      <c r="B95" s="3"/>
      <c r="C95" s="3"/>
      <c r="D95" s="3"/>
      <c r="E95" s="3"/>
      <c r="F95" s="3"/>
      <c r="G95" s="6"/>
      <c r="H95" s="7"/>
    </row>
  </sheetData>
  <sheetProtection/>
  <mergeCells count="8">
    <mergeCell ref="A2:E2"/>
    <mergeCell ref="C4:E4"/>
    <mergeCell ref="C5:E5"/>
    <mergeCell ref="F5:H5"/>
    <mergeCell ref="F33:G33"/>
    <mergeCell ref="I5:I6"/>
    <mergeCell ref="B6:E6"/>
    <mergeCell ref="B7:E7"/>
  </mergeCells>
  <printOptions/>
  <pageMargins left="0.78" right="0.19" top="0.35" bottom="0.22" header="0.3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</dc:creator>
  <cp:keywords/>
  <dc:description/>
  <cp:lastModifiedBy>Paul</cp:lastModifiedBy>
  <cp:lastPrinted>2018-03-04T13:13:50Z</cp:lastPrinted>
  <dcterms:created xsi:type="dcterms:W3CDTF">2011-12-13T04:08:27Z</dcterms:created>
  <dcterms:modified xsi:type="dcterms:W3CDTF">2023-06-13T01:41:27Z</dcterms:modified>
  <cp:category/>
  <cp:version/>
  <cp:contentType/>
  <cp:contentStatus/>
</cp:coreProperties>
</file>